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Oxbridge Group\Downloads\"/>
    </mc:Choice>
  </mc:AlternateContent>
  <xr:revisionPtr revIDLastSave="0" documentId="13_ncr:1_{316582F0-364F-43A1-9150-005617BF4CB8}" xr6:coauthVersionLast="45" xr6:coauthVersionMax="45" xr10:uidLastSave="{00000000-0000-0000-0000-000000000000}"/>
  <bookViews>
    <workbookView xWindow="-120" yWindow="-120" windowWidth="20640" windowHeight="11160" xr2:uid="{00000000-000D-0000-FFFF-FFFF00000000}"/>
  </bookViews>
  <sheets>
    <sheet name="Business Valuation Work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8" i="1" l="1"/>
  <c r="D8" i="1" s="1"/>
  <c r="E8" i="1" s="1"/>
  <c r="F8" i="1" s="1"/>
  <c r="G8" i="1" s="1"/>
  <c r="G10" i="1" l="1"/>
  <c r="D10" i="1"/>
  <c r="D11" i="1"/>
  <c r="F12" i="1"/>
  <c r="G12" i="1" s="1"/>
  <c r="F9" i="1"/>
  <c r="G9" i="1" l="1"/>
  <c r="E11" i="1"/>
  <c r="D13" i="1"/>
  <c r="D16" i="1" s="1"/>
  <c r="E13" i="1"/>
  <c r="E16" i="1" l="1"/>
  <c r="F11" i="1"/>
  <c r="G13" i="1"/>
  <c r="F13" i="1"/>
  <c r="C17" i="1"/>
  <c r="D17" i="1"/>
  <c r="F16" i="1" l="1"/>
  <c r="G11" i="1"/>
  <c r="G16" i="1" s="1"/>
  <c r="E17" i="1"/>
  <c r="F17" i="1" l="1"/>
  <c r="G19" i="1" l="1"/>
  <c r="C20" i="1" s="1"/>
  <c r="G17" i="1"/>
  <c r="C18" i="1" s="1"/>
  <c r="C22" i="1" s="1"/>
  <c r="D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NetEkspert1</author>
  </authors>
  <commentList>
    <comment ref="B10" authorId="0" shapeId="0" xr:uid="{00000000-0006-0000-0000-000001000000}">
      <text>
        <r>
          <rPr>
            <b/>
            <sz val="9"/>
            <color indexed="81"/>
            <rFont val="Tahoma"/>
            <family val="2"/>
            <charset val="186"/>
          </rPr>
          <t xml:space="preserve">ExitAdviser:
</t>
        </r>
        <r>
          <rPr>
            <sz val="9"/>
            <color indexed="81"/>
            <rFont val="Tahoma"/>
            <family val="2"/>
            <charset val="186"/>
          </rPr>
          <t>Seller’s Discretionary Earnings (SDE) is a cash flow of discretionary expenditure that is not part of normal business operations. It can come in a number of forms. For example, you may decide to pay yourself a salary above the market rate or award Owner/Manager bonuses. Equally, it could be other optional perks or fringe benefits, for example,  company cars, traveling expenses, etc.</t>
        </r>
      </text>
    </comment>
    <comment ref="B11" authorId="0" shapeId="0" xr:uid="{00000000-0006-0000-0000-000002000000}">
      <text>
        <r>
          <rPr>
            <b/>
            <sz val="9"/>
            <color indexed="81"/>
            <rFont val="Tahoma"/>
            <family val="2"/>
            <charset val="186"/>
          </rPr>
          <t>ExitAdviser:</t>
        </r>
        <r>
          <rPr>
            <sz val="9"/>
            <color indexed="81"/>
            <rFont val="Tahoma"/>
            <family val="2"/>
            <charset val="186"/>
          </rPr>
          <t xml:space="preserve">
Depreciation of fixed assets (if any)</t>
        </r>
      </text>
    </comment>
    <comment ref="B12" authorId="0" shapeId="0" xr:uid="{00000000-0006-0000-0000-000003000000}">
      <text>
        <r>
          <rPr>
            <b/>
            <sz val="9"/>
            <color indexed="81"/>
            <rFont val="Tahoma"/>
            <family val="2"/>
            <charset val="186"/>
          </rPr>
          <t>ExitAdviser:</t>
        </r>
        <r>
          <rPr>
            <sz val="9"/>
            <color indexed="81"/>
            <rFont val="Tahoma"/>
            <family val="2"/>
            <charset val="186"/>
          </rPr>
          <t xml:space="preserve">
Working Capital = Current Assets - Current Liabilities
https://www.investopedia.com/terms/w/workingcapital.asp
An increase in working capital figure requires additional cash to be tied up in operations because an increase in current assets is a net outflow. In contrast, a decrease in working capital position means the firm has more cash available since an increase in current liabilities is a net inflow. An increase of working capital lowers the valuation and vice versa.
</t>
        </r>
      </text>
    </comment>
    <comment ref="G19" authorId="0" shapeId="0" xr:uid="{00000000-0006-0000-0000-000004000000}">
      <text>
        <r>
          <rPr>
            <b/>
            <sz val="9"/>
            <color indexed="81"/>
            <rFont val="Tahoma"/>
            <family val="2"/>
            <charset val="186"/>
          </rPr>
          <t>ExitAdviser:</t>
        </r>
        <r>
          <rPr>
            <sz val="9"/>
            <color indexed="81"/>
            <rFont val="Tahoma"/>
            <family val="2"/>
            <charset val="186"/>
          </rPr>
          <t xml:space="preserve">
The present value of an ordinary annuity (of 5 more years)</t>
        </r>
      </text>
    </comment>
    <comment ref="B21" authorId="0" shapeId="0" xr:uid="{00000000-0006-0000-0000-000005000000}">
      <text>
        <r>
          <rPr>
            <sz val="9"/>
            <color indexed="81"/>
            <rFont val="Tahoma"/>
            <family val="2"/>
            <charset val="186"/>
          </rPr>
          <t>Non-operating assets (if any) may include unallocated cash and marketable securities, loans receivable, idle equipment and vacant land. 
https://www.investopedia.com/terms/n/nonoperatingasset.asp</t>
        </r>
      </text>
    </comment>
    <comment ref="C26" authorId="0" shapeId="0" xr:uid="{00000000-0006-0000-0000-000006000000}">
      <text>
        <r>
          <rPr>
            <b/>
            <sz val="9"/>
            <color indexed="81"/>
            <rFont val="Tahoma"/>
            <family val="2"/>
            <charset val="186"/>
          </rPr>
          <t>ExitAdviser:</t>
        </r>
        <r>
          <rPr>
            <sz val="9"/>
            <color indexed="81"/>
            <rFont val="Tahoma"/>
            <family val="2"/>
            <charset val="186"/>
          </rPr>
          <t xml:space="preserve">
Cost of equity shall reflect the riskiness of the business.</t>
        </r>
      </text>
    </comment>
    <comment ref="B34" authorId="0" shapeId="0" xr:uid="{00000000-0006-0000-0000-000007000000}">
      <text>
        <r>
          <rPr>
            <sz val="9"/>
            <color indexed="81"/>
            <rFont val="Tahoma"/>
            <family val="2"/>
            <charset val="186"/>
          </rPr>
          <t>Download the full package of forms and templates for buying or selling a business (35+ files). 
Agreements, contracts, form letters, checklists and presentations.
- Written by lawyers.
- Feel free to modify.</t>
        </r>
      </text>
    </comment>
  </commentList>
</comments>
</file>

<file path=xl/sharedStrings.xml><?xml version="1.0" encoding="utf-8"?>
<sst xmlns="http://schemas.openxmlformats.org/spreadsheetml/2006/main" count="23" uniqueCount="23">
  <si>
    <t>Profit</t>
  </si>
  <si>
    <t>Depreciation</t>
  </si>
  <si>
    <t>Loans paid back</t>
  </si>
  <si>
    <t>New loans taken</t>
  </si>
  <si>
    <t>Free Cash Flow to Equity (FCFE)</t>
  </si>
  <si>
    <t>Total Present Value of FCFE</t>
  </si>
  <si>
    <t>Present Value of FCFE</t>
  </si>
  <si>
    <t>Terminal Value</t>
  </si>
  <si>
    <t>Present Value of Terminal Value</t>
  </si>
  <si>
    <t>Business Value</t>
  </si>
  <si>
    <t>Working Capital</t>
  </si>
  <si>
    <t>Change in Working Capital</t>
  </si>
  <si>
    <t>Cost of Equity</t>
  </si>
  <si>
    <t>Seller’s Discretionary Earnings (SDE)</t>
  </si>
  <si>
    <t>https://exitadviser.com/calculate-business-value.aspx</t>
  </si>
  <si>
    <t>Online Business Valuation Tool:</t>
  </si>
  <si>
    <t>ExitAdviser Influencer Program</t>
  </si>
  <si>
    <t>https://exitadviser.com/templates.aspx</t>
  </si>
  <si>
    <t>Become an Influencer:</t>
  </si>
  <si>
    <t>Non-operating assets</t>
  </si>
  <si>
    <t>Forms and Templates for Buying-Selling a Business</t>
  </si>
  <si>
    <t>Your Step-by-Step Guide to DCF Valuation</t>
  </si>
  <si>
    <t>Business Valuation Guide (by ExitAdviser)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</si>
</sst>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b/>
      <sz val="11"/>
      <color theme="1"/>
      <name val="Calibri"/>
      <family val="2"/>
      <charset val="186"/>
      <scheme val="minor"/>
    </font>
    <font>
      <sz val="11"/>
      <color rgb="FF0070C0"/>
      <name val="Calibri"/>
      <family val="2"/>
      <charset val="186"/>
      <scheme val="minor"/>
    </font>
    <font>
      <u/>
      <sz val="11"/>
      <color theme="10"/>
      <name val="Calibri"/>
      <family val="2"/>
      <charset val="186"/>
      <scheme val="minor"/>
    </font>
    <font>
      <sz val="9"/>
      <color indexed="81"/>
      <name val="Tahoma"/>
      <family val="2"/>
      <charset val="186"/>
    </font>
    <font>
      <b/>
      <sz val="9"/>
      <color indexed="81"/>
      <name val="Tahoma"/>
      <family val="2"/>
      <charset val="186"/>
    </font>
    <font>
      <sz val="11"/>
      <name val="Calibri"/>
      <family val="2"/>
      <charset val="186"/>
      <scheme val="minor"/>
    </font>
    <font>
      <i/>
      <sz val="11"/>
      <color theme="1"/>
      <name val="Calibri"/>
      <family val="2"/>
      <charset val="186"/>
      <scheme val="minor"/>
    </font>
    <font>
      <sz val="11"/>
      <color rgb="FF2773AE"/>
      <name val="Calibri"/>
      <family val="2"/>
      <charset val="186"/>
      <scheme val="minor"/>
    </font>
    <font>
      <u/>
      <sz val="11"/>
      <color rgb="FF2773AE"/>
      <name val="Calibri"/>
      <family val="2"/>
      <charset val="186"/>
      <scheme val="minor"/>
    </font>
    <font>
      <sz val="11"/>
      <color theme="4"/>
      <name val="Calibri"/>
      <family val="2"/>
      <charset val="186"/>
      <scheme val="minor"/>
    </font>
    <font>
      <u/>
      <sz val="11"/>
      <color rgb="FF0070C0"/>
      <name val="Calibri"/>
      <family val="2"/>
      <charset val="186"/>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1" xfId="0" applyBorder="1"/>
    <xf numFmtId="3" fontId="0" fillId="0" borderId="0" xfId="0" applyNumberFormat="1"/>
    <xf numFmtId="3" fontId="2" fillId="0" borderId="0" xfId="0" applyNumberFormat="1" applyFont="1"/>
    <xf numFmtId="9" fontId="2" fillId="0" borderId="0" xfId="0" applyNumberFormat="1" applyFont="1"/>
    <xf numFmtId="0" fontId="0" fillId="0" borderId="0" xfId="0" applyAlignment="1">
      <alignment horizontal="right"/>
    </xf>
    <xf numFmtId="3" fontId="2" fillId="0" borderId="1" xfId="0" applyNumberFormat="1" applyFont="1" applyBorder="1"/>
    <xf numFmtId="3" fontId="6" fillId="0" borderId="0" xfId="0" applyNumberFormat="1" applyFont="1"/>
    <xf numFmtId="1" fontId="1" fillId="0" borderId="1" xfId="0" applyNumberFormat="1" applyFont="1" applyBorder="1" applyAlignment="1">
      <alignment horizontal="center"/>
    </xf>
    <xf numFmtId="0" fontId="0" fillId="0" borderId="0" xfId="0" applyAlignment="1">
      <alignment horizontal="left"/>
    </xf>
    <xf numFmtId="0" fontId="8" fillId="0" borderId="0" xfId="0" applyFont="1"/>
    <xf numFmtId="0" fontId="9" fillId="0" borderId="0" xfId="1" applyFont="1"/>
    <xf numFmtId="3" fontId="0" fillId="0" borderId="1" xfId="0" applyNumberFormat="1" applyBorder="1"/>
    <xf numFmtId="0" fontId="0" fillId="0" borderId="2" xfId="0" applyFill="1" applyBorder="1"/>
    <xf numFmtId="3" fontId="10" fillId="0" borderId="2" xfId="0" applyNumberFormat="1" applyFont="1" applyBorder="1"/>
    <xf numFmtId="3" fontId="0" fillId="0" borderId="2" xfId="0" applyNumberFormat="1" applyBorder="1"/>
    <xf numFmtId="0" fontId="1" fillId="0" borderId="0" xfId="0" applyFont="1" applyAlignment="1">
      <alignment horizontal="right" vertical="center"/>
    </xf>
    <xf numFmtId="3" fontId="1" fillId="0" borderId="0" xfId="0" applyNumberFormat="1" applyFont="1" applyAlignment="1">
      <alignment vertical="center"/>
    </xf>
    <xf numFmtId="3" fontId="7" fillId="0" borderId="0" xfId="0" applyNumberFormat="1" applyFont="1" applyAlignment="1">
      <alignment vertical="center"/>
    </xf>
    <xf numFmtId="3" fontId="0" fillId="0" borderId="0" xfId="0" applyNumberFormat="1" applyAlignment="1">
      <alignment vertical="center"/>
    </xf>
    <xf numFmtId="0" fontId="11" fillId="0" borderId="0" xfId="1" applyFont="1"/>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2773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5</xdr:col>
      <xdr:colOff>31805</xdr:colOff>
      <xdr:row>29</xdr:row>
      <xdr:rowOff>63610</xdr:rowOff>
    </xdr:from>
    <xdr:to>
      <xdr:col>12</xdr:col>
      <xdr:colOff>397565</xdr:colOff>
      <xdr:row>40</xdr:row>
      <xdr:rowOff>79513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675367" y="5494351"/>
          <a:ext cx="4818490" cy="1924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a:t>What about </a:t>
          </a:r>
          <a:r>
            <a:rPr lang="et-EE" sz="1100" b="1"/>
            <a:t>Book Value</a:t>
          </a:r>
          <a:r>
            <a:rPr lang="et-EE" sz="1100"/>
            <a:t>?</a:t>
          </a:r>
          <a:br>
            <a:rPr lang="et-EE" sz="1100"/>
          </a:br>
          <a:endParaRPr lang="et-EE" sz="1100"/>
        </a:p>
        <a:p>
          <a:r>
            <a:rPr lang="et-EE" sz="1100"/>
            <a:t>The DCF method is based on the assumption that the business being valued is ongoing and that its assets are bound in daily operations. However, there may be situations, especially with assets-loaded businesses, that the company's "book value" (i.e., assets minus liabilities, in market terms) overweights the result that was calculated with DCF method. Therefore, it's important to use both methods (DCF and Book Value) in parallel, and pick the highest resulting amount of the two methods.</a:t>
          </a:r>
        </a:p>
      </xdr:txBody>
    </xdr:sp>
    <xdr:clientData/>
  </xdr:twoCellAnchor>
  <xdr:twoCellAnchor editAs="oneCell">
    <xdr:from>
      <xdr:col>1</xdr:col>
      <xdr:colOff>161925</xdr:colOff>
      <xdr:row>0</xdr:row>
      <xdr:rowOff>114300</xdr:rowOff>
    </xdr:from>
    <xdr:to>
      <xdr:col>1</xdr:col>
      <xdr:colOff>2171700</xdr:colOff>
      <xdr:row>6</xdr:row>
      <xdr:rowOff>19878</xdr:rowOff>
    </xdr:to>
    <xdr:pic>
      <xdr:nvPicPr>
        <xdr:cNvPr id="5" name="Picture 4">
          <a:extLst>
            <a:ext uri="{FF2B5EF4-FFF2-40B4-BE49-F238E27FC236}">
              <a16:creationId xmlns:a16="http://schemas.microsoft.com/office/drawing/2014/main" id="{8912F0A5-BD64-4C67-B775-7DC9D93818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114300"/>
          <a:ext cx="2009775" cy="10485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exitadviser.com/templates.aspx" TargetMode="External"/><Relationship Id="rId7" Type="http://schemas.openxmlformats.org/officeDocument/2006/relationships/vmlDrawing" Target="../drawings/vmlDrawing1.vml"/><Relationship Id="rId2" Type="http://schemas.openxmlformats.org/officeDocument/2006/relationships/hyperlink" Target="https://exitadviser.com/calculate-business-value.aspx" TargetMode="External"/><Relationship Id="rId1" Type="http://schemas.openxmlformats.org/officeDocument/2006/relationships/hyperlink" Target="https://exitadviser.com/influenc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exitadviser.com/business-value.aspx?id=business-valuation-gui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G43"/>
  <sheetViews>
    <sheetView tabSelected="1" workbookViewId="0">
      <selection activeCell="O28" sqref="O28"/>
    </sheetView>
  </sheetViews>
  <sheetFormatPr defaultRowHeight="15" x14ac:dyDescent="0.25"/>
  <cols>
    <col min="1" max="1" width="4.42578125" customWidth="1"/>
    <col min="2" max="2" width="33.7109375" customWidth="1"/>
  </cols>
  <sheetData>
    <row r="8" spans="2:7" x14ac:dyDescent="0.25">
      <c r="B8" s="1"/>
      <c r="C8" s="8">
        <f ca="1">YEAR(TODAY())</f>
        <v>2020</v>
      </c>
      <c r="D8" s="8">
        <f ca="1">C8+1</f>
        <v>2021</v>
      </c>
      <c r="E8" s="8">
        <f t="shared" ref="E8:G8" ca="1" si="0">D8+1</f>
        <v>2022</v>
      </c>
      <c r="F8" s="8">
        <f t="shared" ca="1" si="0"/>
        <v>2023</v>
      </c>
      <c r="G8" s="8">
        <f t="shared" ca="1" si="0"/>
        <v>2024</v>
      </c>
    </row>
    <row r="9" spans="2:7" x14ac:dyDescent="0.25">
      <c r="B9" t="s">
        <v>0</v>
      </c>
      <c r="C9" s="3"/>
      <c r="D9" s="3">
        <v>55000</v>
      </c>
      <c r="E9" s="3">
        <v>60000</v>
      </c>
      <c r="F9" s="3">
        <f t="shared" ref="F9:G9" si="1">E9</f>
        <v>60000</v>
      </c>
      <c r="G9" s="3">
        <f t="shared" si="1"/>
        <v>60000</v>
      </c>
    </row>
    <row r="10" spans="2:7" x14ac:dyDescent="0.25">
      <c r="B10" t="s">
        <v>13</v>
      </c>
      <c r="C10" s="3">
        <v>5000</v>
      </c>
      <c r="D10" s="3">
        <f>C10</f>
        <v>5000</v>
      </c>
      <c r="E10" s="3">
        <v>5000</v>
      </c>
      <c r="F10" s="3">
        <v>7000</v>
      </c>
      <c r="G10" s="3">
        <f t="shared" ref="G10" si="2">F10</f>
        <v>7000</v>
      </c>
    </row>
    <row r="11" spans="2:7" x14ac:dyDescent="0.25">
      <c r="B11" t="s">
        <v>1</v>
      </c>
      <c r="C11" s="3">
        <v>2000</v>
      </c>
      <c r="D11" s="3">
        <f>C11</f>
        <v>2000</v>
      </c>
      <c r="E11" s="3">
        <f t="shared" ref="E11:G11" si="3">D11</f>
        <v>2000</v>
      </c>
      <c r="F11" s="3">
        <f t="shared" si="3"/>
        <v>2000</v>
      </c>
      <c r="G11" s="3">
        <f t="shared" si="3"/>
        <v>2000</v>
      </c>
    </row>
    <row r="12" spans="2:7" x14ac:dyDescent="0.25">
      <c r="B12" t="s">
        <v>10</v>
      </c>
      <c r="C12" s="3">
        <v>10000</v>
      </c>
      <c r="D12" s="3">
        <v>12000</v>
      </c>
      <c r="E12" s="3">
        <v>15000</v>
      </c>
      <c r="F12" s="3">
        <f>E12</f>
        <v>15000</v>
      </c>
      <c r="G12" s="3">
        <f>F12</f>
        <v>15000</v>
      </c>
    </row>
    <row r="13" spans="2:7" x14ac:dyDescent="0.25">
      <c r="B13" s="5" t="s">
        <v>11</v>
      </c>
      <c r="C13" s="7">
        <v>0</v>
      </c>
      <c r="D13" s="7">
        <f>D12-C12</f>
        <v>2000</v>
      </c>
      <c r="E13" s="7">
        <f t="shared" ref="E13:G13" si="4">E12-D12</f>
        <v>3000</v>
      </c>
      <c r="F13" s="7">
        <f t="shared" si="4"/>
        <v>0</v>
      </c>
      <c r="G13" s="7">
        <f t="shared" si="4"/>
        <v>0</v>
      </c>
    </row>
    <row r="14" spans="2:7" x14ac:dyDescent="0.25">
      <c r="B14" t="s">
        <v>2</v>
      </c>
      <c r="C14" s="3">
        <v>0</v>
      </c>
      <c r="D14" s="3">
        <v>0</v>
      </c>
      <c r="E14" s="3">
        <v>10000</v>
      </c>
      <c r="F14" s="3">
        <v>10000</v>
      </c>
      <c r="G14" s="3">
        <v>0</v>
      </c>
    </row>
    <row r="15" spans="2:7" x14ac:dyDescent="0.25">
      <c r="B15" s="1" t="s">
        <v>3</v>
      </c>
      <c r="C15" s="6">
        <v>0</v>
      </c>
      <c r="D15" s="6">
        <v>0</v>
      </c>
      <c r="E15" s="6">
        <v>0</v>
      </c>
      <c r="F15" s="6">
        <v>0</v>
      </c>
      <c r="G15" s="6">
        <v>0</v>
      </c>
    </row>
    <row r="16" spans="2:7" x14ac:dyDescent="0.25">
      <c r="B16" s="5" t="s">
        <v>4</v>
      </c>
      <c r="C16" s="2">
        <f>C9+C10+C11-C13-C14+C15</f>
        <v>7000</v>
      </c>
      <c r="D16" s="2">
        <f t="shared" ref="D16:G16" si="5">D9+D10+D11-D13-D14+D15</f>
        <v>60000</v>
      </c>
      <c r="E16" s="2">
        <f t="shared" si="5"/>
        <v>54000</v>
      </c>
      <c r="F16" s="2">
        <f t="shared" si="5"/>
        <v>59000</v>
      </c>
      <c r="G16" s="2">
        <f t="shared" si="5"/>
        <v>69000</v>
      </c>
    </row>
    <row r="17" spans="2:7" ht="15.6" customHeight="1" x14ac:dyDescent="0.25">
      <c r="B17" t="s">
        <v>6</v>
      </c>
      <c r="C17" s="2">
        <f>C16/(1+$C$26)^C23</f>
        <v>6086.9565217391309</v>
      </c>
      <c r="D17" s="2">
        <f t="shared" ref="D17:G17" si="6">D16/(1+$C$26)^D23</f>
        <v>45368.620037807188</v>
      </c>
      <c r="E17" s="2">
        <f t="shared" si="6"/>
        <v>35505.876551327368</v>
      </c>
      <c r="F17" s="2">
        <f t="shared" si="6"/>
        <v>33733.441489988967</v>
      </c>
      <c r="G17" s="2">
        <f t="shared" si="6"/>
        <v>34305.194735582001</v>
      </c>
    </row>
    <row r="18" spans="2:7" x14ac:dyDescent="0.25">
      <c r="B18" t="s">
        <v>5</v>
      </c>
      <c r="C18" s="2">
        <f>SUM(C17:G17)</f>
        <v>155000.08933644465</v>
      </c>
      <c r="D18" s="2"/>
      <c r="E18" s="2"/>
      <c r="F18" s="2"/>
      <c r="G18" s="2"/>
    </row>
    <row r="19" spans="2:7" x14ac:dyDescent="0.25">
      <c r="B19" t="s">
        <v>7</v>
      </c>
      <c r="C19" s="2"/>
      <c r="D19" s="2"/>
      <c r="E19" s="2"/>
      <c r="F19" s="2"/>
      <c r="G19" s="2">
        <f>G16*((1-(1/(1+C26)^5))/C26)</f>
        <v>231298.70176278666</v>
      </c>
    </row>
    <row r="20" spans="2:7" x14ac:dyDescent="0.25">
      <c r="B20" s="1" t="s">
        <v>8</v>
      </c>
      <c r="C20" s="12">
        <f>G19/(1+C26)^5</f>
        <v>114996.33342115508</v>
      </c>
      <c r="D20" s="12"/>
      <c r="E20" s="12"/>
      <c r="F20" s="12"/>
      <c r="G20" s="12"/>
    </row>
    <row r="21" spans="2:7" ht="16.899999999999999" customHeight="1" thickBot="1" x14ac:dyDescent="0.3">
      <c r="B21" s="13" t="s">
        <v>19</v>
      </c>
      <c r="C21" s="14">
        <v>50000</v>
      </c>
      <c r="D21" s="15"/>
      <c r="E21" s="15"/>
      <c r="F21" s="15"/>
      <c r="G21" s="15"/>
    </row>
    <row r="22" spans="2:7" ht="19.5" customHeight="1" thickTop="1" x14ac:dyDescent="0.25">
      <c r="B22" s="16" t="s">
        <v>9</v>
      </c>
      <c r="C22" s="17">
        <f>IF((C18+C20)&gt;=10000,ROUND((C18+C20),-1*LOG(C18+C20)+2),(C18+C20))+C21</f>
        <v>320000</v>
      </c>
      <c r="D22" s="18" t="str">
        <f>IF(C22&gt;10000," (circa)","")</f>
        <v xml:space="preserve"> (circa)</v>
      </c>
      <c r="E22" s="19"/>
      <c r="F22" s="19"/>
      <c r="G22" s="19"/>
    </row>
    <row r="23" spans="2:7" hidden="1" x14ac:dyDescent="0.25">
      <c r="C23">
        <v>1</v>
      </c>
      <c r="D23">
        <v>2</v>
      </c>
      <c r="E23">
        <v>3</v>
      </c>
      <c r="F23">
        <v>4</v>
      </c>
      <c r="G23">
        <v>5</v>
      </c>
    </row>
    <row r="26" spans="2:7" x14ac:dyDescent="0.25">
      <c r="B26" t="s">
        <v>12</v>
      </c>
      <c r="C26" s="4">
        <v>0.15</v>
      </c>
    </row>
    <row r="30" spans="2:7" x14ac:dyDescent="0.25">
      <c r="B30" t="s">
        <v>15</v>
      </c>
    </row>
    <row r="31" spans="2:7" x14ac:dyDescent="0.25">
      <c r="B31" s="11" t="s">
        <v>14</v>
      </c>
      <c r="C31" s="10"/>
    </row>
    <row r="32" spans="2:7" x14ac:dyDescent="0.25">
      <c r="B32" s="11"/>
      <c r="C32" s="10"/>
    </row>
    <row r="34" spans="2:6" x14ac:dyDescent="0.25">
      <c r="B34" s="21" t="s">
        <v>20</v>
      </c>
      <c r="C34" s="21"/>
    </row>
    <row r="35" spans="2:6" x14ac:dyDescent="0.25">
      <c r="B35" s="11" t="s">
        <v>17</v>
      </c>
    </row>
    <row r="38" spans="2:6" x14ac:dyDescent="0.25">
      <c r="B38" s="9" t="s">
        <v>18</v>
      </c>
      <c r="C38" s="9"/>
      <c r="D38" s="9"/>
      <c r="E38" s="9"/>
      <c r="F38" s="9"/>
    </row>
    <row r="39" spans="2:6" x14ac:dyDescent="0.25">
      <c r="B39" s="11" t="s">
        <v>16</v>
      </c>
    </row>
    <row r="40" spans="2:6" x14ac:dyDescent="0.25">
      <c r="B40" s="11"/>
    </row>
    <row r="42" spans="2:6" x14ac:dyDescent="0.25">
      <c r="B42" s="21" t="s">
        <v>21</v>
      </c>
      <c r="C42" s="21"/>
    </row>
    <row r="43" spans="2:6" x14ac:dyDescent="0.25">
      <c r="B43" s="20" t="s">
        <v>22</v>
      </c>
    </row>
  </sheetData>
  <mergeCells count="2">
    <mergeCell ref="B34:C34"/>
    <mergeCell ref="B42:C42"/>
  </mergeCells>
  <hyperlinks>
    <hyperlink ref="B39" r:id="rId1" xr:uid="{00000000-0004-0000-0000-000000000000}"/>
    <hyperlink ref="B31" r:id="rId2" xr:uid="{00000000-0004-0000-0000-000001000000}"/>
    <hyperlink ref="B35" r:id="rId3" xr:uid="{00000000-0004-0000-0000-000002000000}"/>
    <hyperlink ref="B43" r:id="rId4" xr:uid="{00000000-0004-0000-0000-000003000000}"/>
  </hyperlinks>
  <pageMargins left="0.7" right="0.7" top="0.75" bottom="0.75" header="0.3" footer="0.3"/>
  <pageSetup orientation="portrait"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Business Valuation Worksheet</vt:lpstr>
    </vt:vector>
  </TitlesOfParts>
  <Company>ExitAdviser, LLC</Company>
  <LinksUpToDate>false</LinksUpToDate>
  <SharedDoc>false</SharedDoc>
  <HyperlinkBase>https://exitadviser.com/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valuation template - DCF</dc:title>
  <dc:subject>Business valuation</dc:subject>
  <dc:creator>NetEkspert1;ExitAdviser.com</dc:creator>
  <cp:keywords>business value,business valuation,valuation model</cp:keywords>
  <dc:description>A free worksheet template to calculate the value of a business.</dc:description>
  <cp:lastModifiedBy>Oxbridge Group</cp:lastModifiedBy>
  <cp:lastPrinted>2019-06-29T12:42:20Z</cp:lastPrinted>
  <dcterms:created xsi:type="dcterms:W3CDTF">2017-03-11T16:06:40Z</dcterms:created>
  <dcterms:modified xsi:type="dcterms:W3CDTF">2020-11-11T22:36:32Z</dcterms:modified>
  <cp:category>business valuation, DCF, discounted cash flow</cp:category>
</cp:coreProperties>
</file>