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rhow\Downloads\"/>
    </mc:Choice>
  </mc:AlternateContent>
  <xr:revisionPtr revIDLastSave="0" documentId="13_ncr:1_{ED507807-C41D-486D-92BB-C03C2B6DE9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fit Feasibility" sheetId="1" r:id="rId1"/>
    <sheet name="Property Feasibil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H36" i="2"/>
  <c r="H34" i="2"/>
  <c r="G30" i="2"/>
  <c r="H29" i="2"/>
  <c r="H27" i="2"/>
  <c r="G23" i="2"/>
  <c r="H22" i="2"/>
  <c r="H20" i="2"/>
  <c r="I21" i="2" s="1"/>
  <c r="H13" i="2"/>
  <c r="H1" i="2"/>
  <c r="H39" i="2" s="1"/>
  <c r="E52" i="1"/>
  <c r="E35" i="1"/>
  <c r="E44" i="1" s="1"/>
  <c r="E50" i="1" s="1"/>
  <c r="E21" i="1"/>
  <c r="E22" i="1" s="1"/>
  <c r="F18" i="1"/>
  <c r="F29" i="1" s="1"/>
  <c r="E17" i="1"/>
  <c r="E49" i="1" s="1"/>
  <c r="E12" i="1"/>
  <c r="B15" i="1" s="1"/>
  <c r="B8" i="1"/>
  <c r="E16" i="1" l="1"/>
  <c r="E48" i="1"/>
  <c r="E51" i="1"/>
  <c r="E53" i="1" s="1"/>
  <c r="E55" i="1" s="1"/>
  <c r="E24" i="1"/>
  <c r="E56" i="1" s="1"/>
  <c r="E58" i="1" l="1"/>
  <c r="E57" i="1"/>
  <c r="E59" i="1" s="1"/>
  <c r="E26" i="1"/>
  <c r="E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000-000001000000}">
      <text>
        <r>
          <rPr>
            <sz val="11"/>
            <color rgb="FF000000"/>
            <rFont val="Calibri"/>
          </rPr>
          <t>Number of months before physical construction starts</t>
        </r>
      </text>
    </comment>
    <comment ref="B6" authorId="0" shapeId="0" xr:uid="{00000000-0006-0000-0000-000002000000}">
      <text>
        <r>
          <rPr>
            <sz val="11"/>
            <color rgb="FF000000"/>
            <rFont val="Calibri"/>
          </rPr>
          <t>The estimated time for construction</t>
        </r>
      </text>
    </comment>
    <comment ref="B7" authorId="0" shapeId="0" xr:uid="{00000000-0006-0000-0000-000003000000}">
      <text>
        <r>
          <rPr>
            <sz val="11"/>
            <color rgb="FF000000"/>
            <rFont val="Calibri"/>
          </rPr>
          <t>The estimated time to sell the development after construction</t>
        </r>
      </text>
    </comment>
    <comment ref="E10" authorId="0" shapeId="0" xr:uid="{00000000-0006-0000-0000-000004000000}">
      <text>
        <r>
          <rPr>
            <sz val="11"/>
            <color rgb="FF000000"/>
            <rFont val="Calibri"/>
          </rPr>
          <t>Enter the full purchase price</t>
        </r>
      </text>
    </comment>
    <comment ref="A22" authorId="0" shapeId="0" xr:uid="{00000000-0006-0000-0000-000005000000}">
      <text>
        <r>
          <rPr>
            <sz val="11"/>
            <color rgb="FF000000"/>
            <rFont val="Calibri"/>
          </rPr>
          <t>This is calculated by multiplying the number of townhouses by the sales price per townhouse</t>
        </r>
      </text>
    </comment>
    <comment ref="E22" authorId="0" shapeId="0" xr:uid="{00000000-0006-0000-0000-000006000000}">
      <text>
        <r>
          <rPr>
            <sz val="11"/>
            <color rgb="FF000000"/>
            <rFont val="Calibri"/>
          </rPr>
          <t>This is calculated by multiplying the number of townhouses by the sales price per townhouse</t>
        </r>
      </text>
    </comment>
    <comment ref="A26" authorId="0" shapeId="0" xr:uid="{00000000-0006-0000-0000-000007000000}">
      <text>
        <r>
          <rPr>
            <sz val="11"/>
            <color rgb="FF000000"/>
            <rFont val="Calibri"/>
          </rPr>
          <t>This is the Gross Realisation less any selling expenses</t>
        </r>
      </text>
    </comment>
    <comment ref="E31" authorId="0" shapeId="0" xr:uid="{00000000-0006-0000-0000-000008000000}">
      <text>
        <r>
          <rPr>
            <sz val="11"/>
            <color rgb="FF000000"/>
            <rFont val="Calibri"/>
          </rPr>
          <t>All the costs added up: Agents Commision, Legal Expenses &amp; Advertising/Promotion</t>
        </r>
      </text>
    </comment>
  </commentList>
</comments>
</file>

<file path=xl/sharedStrings.xml><?xml version="1.0" encoding="utf-8"?>
<sst xmlns="http://schemas.openxmlformats.org/spreadsheetml/2006/main" count="117" uniqueCount="89">
  <si>
    <t>PROPERTY:</t>
  </si>
  <si>
    <t>DATE:</t>
  </si>
  <si>
    <t>DEVELOPMENT PROGRAM</t>
  </si>
  <si>
    <t>- Lead-in Period:</t>
  </si>
  <si>
    <t>Months</t>
  </si>
  <si>
    <t>- Construction Period:</t>
  </si>
  <si>
    <t>-Titling and settling Period:</t>
  </si>
  <si>
    <t xml:space="preserve">Purchase </t>
  </si>
  <si>
    <t>Purchase Price</t>
  </si>
  <si>
    <t>Stamp Duty, Legals, Bank Fees</t>
  </si>
  <si>
    <t>Total Purchase Amount</t>
  </si>
  <si>
    <t>Loan Amount</t>
  </si>
  <si>
    <t>Total Loan Required</t>
  </si>
  <si>
    <t>Developer Equity Input</t>
  </si>
  <si>
    <t>Land Interest</t>
  </si>
  <si>
    <t>ESTIMATED NET REALISATION PRICE</t>
  </si>
  <si>
    <t>Estimated sale prices</t>
  </si>
  <si>
    <t>Number</t>
  </si>
  <si>
    <t>$/per unit</t>
  </si>
  <si>
    <t xml:space="preserve">Townhouses </t>
  </si>
  <si>
    <t>Gross Realisation</t>
  </si>
  <si>
    <t>(average)</t>
  </si>
  <si>
    <t>Less GST</t>
  </si>
  <si>
    <t>NET REALISATION PRICE</t>
  </si>
  <si>
    <t>Selling Costs</t>
  </si>
  <si>
    <t xml:space="preserve">Agents Commission </t>
  </si>
  <si>
    <t xml:space="preserve">Legal Expenses </t>
  </si>
  <si>
    <t>NET REALISATION inc of Selling Cost</t>
  </si>
  <si>
    <t>DEVELOPMENT COSTS</t>
  </si>
  <si>
    <t>Construction Costs ex GST</t>
  </si>
  <si>
    <t>$/unit</t>
  </si>
  <si>
    <t>Building Costs inc of Civils</t>
  </si>
  <si>
    <t>@</t>
  </si>
  <si>
    <t>Project Management Fees</t>
  </si>
  <si>
    <t>Storm water, transport, sewer, communal contributions</t>
  </si>
  <si>
    <t>BA and council titling fees</t>
  </si>
  <si>
    <t>Building Contingencies</t>
  </si>
  <si>
    <t>Interest on development costs</t>
  </si>
  <si>
    <t>Interest on Line Fees</t>
  </si>
  <si>
    <t>Valuation/Finance/QS</t>
  </si>
  <si>
    <t>Rates and taxes</t>
  </si>
  <si>
    <t>Estimate</t>
  </si>
  <si>
    <t>TOTAL DEVELOMENT COSTS</t>
  </si>
  <si>
    <t>PROFIT</t>
  </si>
  <si>
    <t>Total Purchase</t>
  </si>
  <si>
    <t>Interest on Land</t>
  </si>
  <si>
    <t>Total Construction cost including interest</t>
  </si>
  <si>
    <t>Total Development Cost (inc of Contingencies)</t>
  </si>
  <si>
    <t>Selling Costs including legal fees</t>
  </si>
  <si>
    <t>Total Cost</t>
  </si>
  <si>
    <t>Profit ($) inc of GST</t>
  </si>
  <si>
    <t>GST</t>
  </si>
  <si>
    <t>TOTAL PROJECT PROFIT (inc of Contingencies)</t>
  </si>
  <si>
    <t>Profit on Cost excluding GST</t>
  </si>
  <si>
    <t xml:space="preserve">Proift on Cost factoring in GST </t>
  </si>
  <si>
    <t xml:space="preserve">Property Feasibility </t>
  </si>
  <si>
    <t>Townhouses</t>
  </si>
  <si>
    <t>All Yellow sections must be filled in to obtain a result</t>
  </si>
  <si>
    <t>Council Contributions Per Block:</t>
  </si>
  <si>
    <t>Council Name:</t>
  </si>
  <si>
    <t xml:space="preserve">Source 1: </t>
  </si>
  <si>
    <t>Description/Contact</t>
  </si>
  <si>
    <t>Amount ($)</t>
  </si>
  <si>
    <t>Water:</t>
  </si>
  <si>
    <t>Roads:</t>
  </si>
  <si>
    <t>Sewer:</t>
  </si>
  <si>
    <t>Other Contributions:</t>
  </si>
  <si>
    <t>Civil Costs Per Block:</t>
  </si>
  <si>
    <t>Contact No.</t>
  </si>
  <si>
    <t>Source 1 :</t>
  </si>
  <si>
    <t>Civils, earthworks, water, roads, sewer, all site works</t>
  </si>
  <si>
    <t>Source 2 :</t>
  </si>
  <si>
    <t>Included in build contract below</t>
  </si>
  <si>
    <t>Source 3 :</t>
  </si>
  <si>
    <t>As above</t>
  </si>
  <si>
    <t>Average</t>
  </si>
  <si>
    <t>Building Costs Per Townhouse:</t>
  </si>
  <si>
    <t>Turn Key Build</t>
  </si>
  <si>
    <t xml:space="preserve">Turn Key Build </t>
  </si>
  <si>
    <t>Comparable Townhouse (raw without DA) per Site:</t>
  </si>
  <si>
    <t>0407-945-834</t>
  </si>
  <si>
    <t>0451 531 832</t>
  </si>
  <si>
    <t>Retail completed Townhouse Price:</t>
  </si>
  <si>
    <t>Bunya Road</t>
  </si>
  <si>
    <t>Buckland Road</t>
  </si>
  <si>
    <t>Queens Road</t>
  </si>
  <si>
    <t>Miscellaneous</t>
  </si>
  <si>
    <t>Oxbridge Development</t>
  </si>
  <si>
    <t>Gold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</si>
</sst>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_-&quot;$&quot;* #,##0_-;\-&quot;$&quot;* #,##0_-;_-&quot;$&quot;* &quot;-&quot;??_-;_-@"/>
    <numFmt numFmtId="166" formatCode="0.0%"/>
    <numFmt numFmtId="167" formatCode="_(&quot;$&quot;* #,##0_);_(&quot;$&quot;* \(#,##0\);_(&quot;$&quot;* &quot;-&quot;??_);_(@_)"/>
    <numFmt numFmtId="168" formatCode="_-&quot;$&quot;* #,##0.00_-;\-&quot;$&quot;* #,##0.00_-;_-&quot;$&quot;* &quot;-&quot;??_-;_-@"/>
    <numFmt numFmtId="169" formatCode="&quot;$&quot;#,##0_);[Red]\(&quot;$&quot;#,##0\)"/>
    <numFmt numFmtId="170" formatCode="_-* #,##0.00_-;\-* #,##0.00_-;_-* &quot;-&quot;??_-;_-@"/>
    <numFmt numFmtId="171" formatCode="#,##0.00_ ;\-#,##0.00\ "/>
    <numFmt numFmtId="172" formatCode="&quot;$&quot;#,##0"/>
    <numFmt numFmtId="173" formatCode="_(* #,##0.00_);_(* \(#,##0.00\);_(* &quot;-&quot;??_);_(@_)"/>
  </numFmts>
  <fonts count="16" x14ac:knownFonts="1">
    <font>
      <sz val="11"/>
      <color rgb="FF000000"/>
      <name val="Calibri"/>
    </font>
    <font>
      <b/>
      <sz val="10"/>
      <name val="Arial"/>
    </font>
    <font>
      <sz val="10"/>
      <color rgb="FF000000"/>
      <name val="Arial"/>
    </font>
    <font>
      <sz val="11"/>
      <name val="Calibri"/>
    </font>
    <font>
      <sz val="10"/>
      <color rgb="FFCCFFFF"/>
      <name val="Arial"/>
    </font>
    <font>
      <b/>
      <sz val="10"/>
      <color rgb="FF0000FF"/>
      <name val="Arial"/>
    </font>
    <font>
      <sz val="10"/>
      <name val="Arial"/>
    </font>
    <font>
      <b/>
      <u/>
      <sz val="10"/>
      <name val="Arial"/>
    </font>
    <font>
      <b/>
      <u/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</font>
    <font>
      <b/>
      <u/>
      <sz val="10"/>
      <color rgb="FF000000"/>
      <name val="Arial"/>
    </font>
    <font>
      <b/>
      <u/>
      <sz val="10"/>
      <color rgb="FF000000"/>
      <name val="Arial"/>
    </font>
    <font>
      <u/>
      <sz val="10"/>
      <color rgb="FF000000"/>
      <name val="Arial"/>
    </font>
    <font>
      <b/>
      <sz val="14"/>
      <color rgb="FF000000"/>
      <name val="Arial"/>
    </font>
    <font>
      <b/>
      <sz val="11"/>
      <color rgb="FF0000D4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1" xfId="0" applyFont="1" applyFill="1" applyBorder="1"/>
    <xf numFmtId="0" fontId="1" fillId="0" borderId="5" xfId="0" applyFont="1" applyBorder="1"/>
    <xf numFmtId="14" fontId="2" fillId="0" borderId="0" xfId="0" applyNumberFormat="1" applyFont="1"/>
    <xf numFmtId="0" fontId="4" fillId="0" borderId="0" xfId="0" applyFont="1"/>
    <xf numFmtId="0" fontId="2" fillId="0" borderId="0" xfId="0" applyFont="1"/>
    <xf numFmtId="0" fontId="2" fillId="0" borderId="6" xfId="0" applyFont="1" applyBorder="1"/>
    <xf numFmtId="0" fontId="5" fillId="0" borderId="5" xfId="0" applyFont="1" applyBorder="1"/>
    <xf numFmtId="0" fontId="2" fillId="0" borderId="5" xfId="0" applyFont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2" fillId="0" borderId="9" xfId="0" applyFont="1" applyBorder="1"/>
    <xf numFmtId="164" fontId="2" fillId="0" borderId="0" xfId="0" applyNumberFormat="1" applyFont="1"/>
    <xf numFmtId="165" fontId="2" fillId="2" borderId="7" xfId="0" applyNumberFormat="1" applyFont="1" applyFill="1" applyBorder="1"/>
    <xf numFmtId="166" fontId="2" fillId="0" borderId="0" xfId="0" applyNumberFormat="1" applyFont="1"/>
    <xf numFmtId="167" fontId="2" fillId="0" borderId="10" xfId="0" applyNumberFormat="1" applyFont="1" applyBorder="1"/>
    <xf numFmtId="167" fontId="2" fillId="0" borderId="6" xfId="0" applyNumberFormat="1" applyFont="1" applyBorder="1"/>
    <xf numFmtId="168" fontId="6" fillId="0" borderId="6" xfId="0" applyNumberFormat="1" applyFont="1" applyBorder="1"/>
    <xf numFmtId="165" fontId="2" fillId="0" borderId="6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4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/>
    </xf>
    <xf numFmtId="167" fontId="9" fillId="0" borderId="16" xfId="0" applyNumberFormat="1" applyFont="1" applyBorder="1"/>
    <xf numFmtId="0" fontId="0" fillId="0" borderId="5" xfId="0" applyBorder="1"/>
    <xf numFmtId="169" fontId="10" fillId="0" borderId="0" xfId="0" applyNumberFormat="1" applyFont="1"/>
    <xf numFmtId="0" fontId="0" fillId="0" borderId="6" xfId="0" applyBorder="1"/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3" fontId="10" fillId="0" borderId="6" xfId="0" applyNumberFormat="1" applyFont="1" applyBorder="1"/>
    <xf numFmtId="0" fontId="11" fillId="0" borderId="5" xfId="0" applyFont="1" applyBorder="1"/>
    <xf numFmtId="10" fontId="2" fillId="0" borderId="0" xfId="0" applyNumberFormat="1" applyFont="1"/>
    <xf numFmtId="167" fontId="1" fillId="0" borderId="13" xfId="0" applyNumberFormat="1" applyFont="1" applyBorder="1"/>
    <xf numFmtId="0" fontId="9" fillId="0" borderId="5" xfId="0" applyFont="1" applyBorder="1"/>
    <xf numFmtId="170" fontId="2" fillId="0" borderId="0" xfId="0" applyNumberFormat="1" applyFont="1"/>
    <xf numFmtId="171" fontId="2" fillId="3" borderId="7" xfId="0" applyNumberFormat="1" applyFont="1" applyFill="1" applyBorder="1"/>
    <xf numFmtId="0" fontId="9" fillId="0" borderId="5" xfId="0" applyFont="1" applyBorder="1" applyAlignment="1">
      <alignment horizontal="left"/>
    </xf>
    <xf numFmtId="168" fontId="2" fillId="3" borderId="7" xfId="0" applyNumberFormat="1" applyFont="1" applyFill="1" applyBorder="1"/>
    <xf numFmtId="0" fontId="9" fillId="0" borderId="14" xfId="0" applyFont="1" applyBorder="1"/>
    <xf numFmtId="167" fontId="2" fillId="0" borderId="18" xfId="0" applyNumberFormat="1" applyFont="1" applyBorder="1"/>
    <xf numFmtId="9" fontId="2" fillId="0" borderId="0" xfId="0" applyNumberFormat="1" applyFont="1"/>
    <xf numFmtId="167" fontId="12" fillId="0" borderId="6" xfId="0" applyNumberFormat="1" applyFont="1" applyBorder="1"/>
    <xf numFmtId="167" fontId="13" fillId="0" borderId="6" xfId="0" applyNumberFormat="1" applyFont="1" applyBorder="1"/>
    <xf numFmtId="167" fontId="9" fillId="0" borderId="6" xfId="0" applyNumberFormat="1" applyFont="1" applyBorder="1"/>
    <xf numFmtId="9" fontId="9" fillId="0" borderId="5" xfId="0" applyNumberFormat="1" applyFont="1" applyBorder="1"/>
    <xf numFmtId="10" fontId="2" fillId="0" borderId="6" xfId="0" applyNumberFormat="1" applyFont="1" applyBorder="1"/>
    <xf numFmtId="10" fontId="9" fillId="0" borderId="6" xfId="0" applyNumberFormat="1" applyFont="1" applyBorder="1"/>
    <xf numFmtId="172" fontId="2" fillId="0" borderId="6" xfId="0" applyNumberFormat="1" applyFont="1" applyBorder="1"/>
    <xf numFmtId="173" fontId="2" fillId="0" borderId="0" xfId="0" applyNumberFormat="1" applyFont="1"/>
    <xf numFmtId="0" fontId="2" fillId="0" borderId="11" xfId="0" applyFont="1" applyBorder="1"/>
    <xf numFmtId="0" fontId="2" fillId="0" borderId="12" xfId="0" applyFont="1" applyBorder="1" applyAlignment="1">
      <alignment horizontal="right"/>
    </xf>
    <xf numFmtId="10" fontId="2" fillId="0" borderId="13" xfId="0" applyNumberFormat="1" applyFont="1" applyBorder="1"/>
    <xf numFmtId="167" fontId="2" fillId="0" borderId="0" xfId="0" applyNumberFormat="1" applyFont="1"/>
    <xf numFmtId="172" fontId="0" fillId="0" borderId="0" xfId="0" applyNumberFormat="1"/>
    <xf numFmtId="0" fontId="10" fillId="0" borderId="0" xfId="0" applyFont="1"/>
    <xf numFmtId="172" fontId="10" fillId="0" borderId="0" xfId="0" applyNumberFormat="1" applyFont="1"/>
    <xf numFmtId="9" fontId="10" fillId="0" borderId="0" xfId="0" applyNumberFormat="1" applyFont="1"/>
    <xf numFmtId="166" fontId="10" fillId="0" borderId="0" xfId="0" applyNumberFormat="1" applyFont="1"/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left"/>
    </xf>
    <xf numFmtId="0" fontId="0" fillId="4" borderId="20" xfId="0" applyFill="1" applyBorder="1" applyAlignment="1">
      <alignment horizontal="center"/>
    </xf>
    <xf numFmtId="0" fontId="14" fillId="4" borderId="21" xfId="0" applyFont="1" applyFill="1" applyBorder="1"/>
    <xf numFmtId="0" fontId="0" fillId="0" borderId="7" xfId="0" applyBorder="1"/>
    <xf numFmtId="0" fontId="0" fillId="5" borderId="22" xfId="0" applyFill="1" applyBorder="1"/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14" fillId="4" borderId="24" xfId="0" applyFont="1" applyFill="1" applyBorder="1" applyAlignment="1">
      <alignment horizontal="left"/>
    </xf>
    <xf numFmtId="0" fontId="14" fillId="4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5" borderId="22" xfId="0" applyFont="1" applyFill="1" applyBorder="1"/>
    <xf numFmtId="0" fontId="14" fillId="0" borderId="0" xfId="0" applyFont="1"/>
    <xf numFmtId="0" fontId="9" fillId="6" borderId="19" xfId="0" applyFont="1" applyFill="1" applyBorder="1"/>
    <xf numFmtId="0" fontId="0" fillId="6" borderId="20" xfId="0" applyFill="1" applyBorder="1" applyAlignment="1">
      <alignment horizontal="right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6" borderId="22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29" xfId="0" applyFill="1" applyBorder="1" applyAlignment="1">
      <alignment horizontal="center"/>
    </xf>
    <xf numFmtId="168" fontId="0" fillId="2" borderId="37" xfId="0" applyNumberFormat="1" applyFill="1" applyBorder="1"/>
    <xf numFmtId="0" fontId="2" fillId="2" borderId="2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6" borderId="23" xfId="0" applyFill="1" applyBorder="1"/>
    <xf numFmtId="0" fontId="0" fillId="6" borderId="24" xfId="0" applyFill="1" applyBorder="1" applyAlignment="1">
      <alignment horizontal="center"/>
    </xf>
    <xf numFmtId="168" fontId="0" fillId="6" borderId="24" xfId="0" applyNumberFormat="1" applyFill="1" applyBorder="1"/>
    <xf numFmtId="0" fontId="0" fillId="6" borderId="24" xfId="0" applyFill="1" applyBorder="1"/>
    <xf numFmtId="0" fontId="0" fillId="6" borderId="25" xfId="0" applyFill="1" applyBorder="1"/>
    <xf numFmtId="49" fontId="0" fillId="6" borderId="20" xfId="0" applyNumberFormat="1" applyFill="1" applyBorder="1"/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9" fillId="6" borderId="30" xfId="0" applyFont="1" applyFill="1" applyBorder="1"/>
    <xf numFmtId="0" fontId="2" fillId="6" borderId="30" xfId="0" applyFont="1" applyFill="1" applyBorder="1"/>
    <xf numFmtId="0" fontId="0" fillId="2" borderId="22" xfId="0" applyFill="1" applyBorder="1"/>
    <xf numFmtId="168" fontId="0" fillId="6" borderId="29" xfId="0" applyNumberFormat="1" applyFill="1" applyBorder="1"/>
    <xf numFmtId="0" fontId="0" fillId="6" borderId="21" xfId="0" applyFill="1" applyBorder="1"/>
    <xf numFmtId="168" fontId="0" fillId="6" borderId="22" xfId="0" applyNumberFormat="1" applyFill="1" applyBorder="1" applyAlignment="1">
      <alignment horizontal="center"/>
    </xf>
    <xf numFmtId="0" fontId="2" fillId="6" borderId="23" xfId="0" applyFont="1" applyFill="1" applyBorder="1"/>
    <xf numFmtId="168" fontId="0" fillId="6" borderId="24" xfId="0" applyNumberFormat="1" applyFill="1" applyBorder="1" applyAlignment="1">
      <alignment horizontal="center"/>
    </xf>
    <xf numFmtId="0" fontId="2" fillId="6" borderId="20" xfId="0" applyFont="1" applyFill="1" applyBorder="1"/>
    <xf numFmtId="168" fontId="2" fillId="2" borderId="37" xfId="0" applyNumberFormat="1" applyFont="1" applyFill="1" applyBorder="1"/>
    <xf numFmtId="0" fontId="0" fillId="6" borderId="22" xfId="0" applyFill="1" applyBorder="1" applyAlignment="1">
      <alignment horizontal="center"/>
    </xf>
    <xf numFmtId="0" fontId="2" fillId="6" borderId="24" xfId="0" applyFont="1" applyFill="1" applyBorder="1"/>
    <xf numFmtId="0" fontId="15" fillId="7" borderId="19" xfId="0" applyFont="1" applyFill="1" applyBorder="1" applyAlignment="1">
      <alignment horizontal="left" vertical="top"/>
    </xf>
    <xf numFmtId="0" fontId="9" fillId="7" borderId="20" xfId="0" applyFont="1" applyFill="1" applyBorder="1" applyAlignment="1">
      <alignment horizontal="left" vertical="top"/>
    </xf>
    <xf numFmtId="0" fontId="0" fillId="7" borderId="20" xfId="0" applyFill="1" applyBorder="1" applyAlignment="1">
      <alignment horizontal="left" vertical="top"/>
    </xf>
    <xf numFmtId="0" fontId="0" fillId="7" borderId="21" xfId="0" applyFill="1" applyBorder="1" applyAlignment="1">
      <alignment horizontal="left" vertical="top"/>
    </xf>
    <xf numFmtId="0" fontId="0" fillId="7" borderId="30" xfId="0" applyFill="1" applyBorder="1" applyAlignment="1">
      <alignment vertical="top" wrapText="1"/>
    </xf>
    <xf numFmtId="0" fontId="0" fillId="7" borderId="22" xfId="0" applyFill="1" applyBorder="1" applyAlignment="1">
      <alignment vertical="top" wrapText="1"/>
    </xf>
    <xf numFmtId="0" fontId="0" fillId="7" borderId="29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0" fillId="7" borderId="30" xfId="0" applyFill="1" applyBorder="1" applyAlignment="1">
      <alignment vertical="top"/>
    </xf>
    <xf numFmtId="0" fontId="0" fillId="7" borderId="22" xfId="0" applyFill="1" applyBorder="1" applyAlignment="1">
      <alignment vertical="top"/>
    </xf>
    <xf numFmtId="0" fontId="0" fillId="7" borderId="29" xfId="0" applyFill="1" applyBorder="1" applyAlignment="1">
      <alignment vertical="top"/>
    </xf>
    <xf numFmtId="0" fontId="0" fillId="7" borderId="23" xfId="0" applyFill="1" applyBorder="1" applyAlignment="1">
      <alignment vertical="top"/>
    </xf>
    <xf numFmtId="0" fontId="0" fillId="7" borderId="24" xfId="0" applyFill="1" applyBorder="1" applyAlignment="1">
      <alignment vertical="top"/>
    </xf>
    <xf numFmtId="0" fontId="0" fillId="7" borderId="25" xfId="0" applyFill="1" applyBorder="1" applyAlignment="1">
      <alignment vertical="top"/>
    </xf>
    <xf numFmtId="49" fontId="2" fillId="2" borderId="2" xfId="0" applyNumberFormat="1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3" borderId="17" xfId="0" applyFont="1" applyFill="1" applyBorder="1" applyAlignment="1">
      <alignment horizontal="left"/>
    </xf>
    <xf numFmtId="0" fontId="0" fillId="6" borderId="31" xfId="0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0" fontId="0" fillId="2" borderId="34" xfId="0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2" fillId="6" borderId="31" xfId="0" applyFont="1" applyFill="1" applyBorder="1" applyAlignment="1">
      <alignment horizontal="left"/>
    </xf>
    <xf numFmtId="0" fontId="2" fillId="6" borderId="31" xfId="0" applyFon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0" borderId="38" xfId="0" applyBorder="1" applyAlignment="1">
      <alignment horizontal="right"/>
    </xf>
    <xf numFmtId="0" fontId="3" fillId="0" borderId="38" xfId="0" applyFont="1" applyBorder="1"/>
    <xf numFmtId="0" fontId="0" fillId="6" borderId="39" xfId="0" applyFill="1" applyBorder="1" applyAlignment="1">
      <alignment horizontal="right"/>
    </xf>
    <xf numFmtId="0" fontId="3" fillId="0" borderId="40" xfId="0" applyFont="1" applyBorder="1"/>
    <xf numFmtId="168" fontId="0" fillId="6" borderId="39" xfId="0" applyNumberFormat="1" applyFill="1" applyBorder="1" applyAlignment="1">
      <alignment horizontal="right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50801</xdr:rowOff>
    </xdr:from>
    <xdr:to>
      <xdr:col>1</xdr:col>
      <xdr:colOff>209550</xdr:colOff>
      <xdr:row>0</xdr:row>
      <xdr:rowOff>1067409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00B599-BB46-0734-31B0-9912A8FB4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50801"/>
          <a:ext cx="1949450" cy="1016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1"/>
  <sheetViews>
    <sheetView tabSelected="1" workbookViewId="0">
      <selection activeCell="D1" sqref="D1"/>
    </sheetView>
  </sheetViews>
  <sheetFormatPr defaultColWidth="17.26953125" defaultRowHeight="15" customHeight="1" x14ac:dyDescent="0.35"/>
  <cols>
    <col min="1" max="1" width="26.7265625" customWidth="1"/>
    <col min="2" max="2" width="10.08984375" customWidth="1"/>
    <col min="3" max="3" width="5.453125" customWidth="1"/>
    <col min="4" max="4" width="12.453125" customWidth="1"/>
    <col min="5" max="5" width="16.81640625" customWidth="1"/>
    <col min="6" max="6" width="9.08984375" hidden="1" customWidth="1"/>
    <col min="7" max="7" width="5.81640625" customWidth="1"/>
    <col min="8" max="8" width="6.453125" customWidth="1"/>
    <col min="9" max="16" width="9.08984375" customWidth="1"/>
    <col min="17" max="26" width="10" customWidth="1"/>
  </cols>
  <sheetData>
    <row r="1" spans="1:5" s="147" customFormat="1" ht="91" customHeight="1" x14ac:dyDescent="0.35"/>
    <row r="2" spans="1:5" ht="15.75" customHeight="1" x14ac:dyDescent="0.35">
      <c r="A2" s="1" t="s">
        <v>0</v>
      </c>
      <c r="B2" s="129" t="s">
        <v>87</v>
      </c>
      <c r="C2" s="130"/>
      <c r="D2" s="130"/>
      <c r="E2" s="131"/>
    </row>
    <row r="3" spans="1:5" ht="13.5" customHeight="1" x14ac:dyDescent="0.35">
      <c r="A3" s="2" t="s">
        <v>1</v>
      </c>
      <c r="B3" s="3">
        <v>36526</v>
      </c>
      <c r="C3" s="4"/>
      <c r="D3" s="5"/>
      <c r="E3" s="6"/>
    </row>
    <row r="4" spans="1:5" ht="14.5" x14ac:dyDescent="0.35">
      <c r="A4" s="7" t="s">
        <v>2</v>
      </c>
      <c r="B4" s="5"/>
      <c r="C4" s="5"/>
      <c r="D4" s="5"/>
      <c r="E4" s="6"/>
    </row>
    <row r="5" spans="1:5" ht="14.5" x14ac:dyDescent="0.35">
      <c r="A5" s="8" t="s">
        <v>3</v>
      </c>
      <c r="B5" s="9">
        <v>3</v>
      </c>
      <c r="C5" s="5" t="s">
        <v>4</v>
      </c>
      <c r="D5" s="5"/>
      <c r="E5" s="6"/>
    </row>
    <row r="6" spans="1:5" ht="14.5" x14ac:dyDescent="0.35">
      <c r="A6" s="8" t="s">
        <v>5</v>
      </c>
      <c r="B6" s="9">
        <v>6</v>
      </c>
      <c r="C6" s="5" t="s">
        <v>4</v>
      </c>
      <c r="D6" s="5"/>
      <c r="E6" s="6"/>
    </row>
    <row r="7" spans="1:5" ht="13.5" customHeight="1" x14ac:dyDescent="0.35">
      <c r="A7" s="8" t="s">
        <v>6</v>
      </c>
      <c r="B7" s="10">
        <v>2</v>
      </c>
      <c r="C7" s="5" t="s">
        <v>4</v>
      </c>
      <c r="D7" s="5"/>
      <c r="E7" s="6"/>
    </row>
    <row r="8" spans="1:5" ht="14.5" x14ac:dyDescent="0.35">
      <c r="A8" s="8"/>
      <c r="B8" s="11">
        <f>SUM(B5:B7)</f>
        <v>11</v>
      </c>
      <c r="C8" s="5" t="s">
        <v>4</v>
      </c>
      <c r="D8" s="12"/>
      <c r="E8" s="6"/>
    </row>
    <row r="9" spans="1:5" ht="14.5" x14ac:dyDescent="0.35">
      <c r="A9" s="7" t="s">
        <v>7</v>
      </c>
      <c r="B9" s="5"/>
      <c r="C9" s="5"/>
      <c r="D9" s="5"/>
      <c r="E9" s="6"/>
    </row>
    <row r="10" spans="1:5" ht="14.5" x14ac:dyDescent="0.35">
      <c r="A10" s="8" t="s">
        <v>8</v>
      </c>
      <c r="B10" s="5"/>
      <c r="C10" s="5"/>
      <c r="D10" s="5"/>
      <c r="E10" s="13">
        <v>588000</v>
      </c>
    </row>
    <row r="11" spans="1:5" ht="13.5" customHeight="1" x14ac:dyDescent="0.35">
      <c r="A11" s="8" t="s">
        <v>9</v>
      </c>
      <c r="B11" s="14">
        <v>0.05</v>
      </c>
      <c r="C11" s="5"/>
      <c r="D11" s="5"/>
      <c r="E11" s="15">
        <v>32511</v>
      </c>
    </row>
    <row r="12" spans="1:5" ht="13.5" customHeight="1" x14ac:dyDescent="0.35">
      <c r="A12" s="8" t="s">
        <v>10</v>
      </c>
      <c r="B12" s="14"/>
      <c r="C12" s="5"/>
      <c r="D12" s="5"/>
      <c r="E12" s="16">
        <f>E10+E11</f>
        <v>620511</v>
      </c>
    </row>
    <row r="13" spans="1:5" ht="13.5" customHeight="1" x14ac:dyDescent="0.35">
      <c r="A13" s="8"/>
      <c r="B13" s="14"/>
      <c r="C13" s="5"/>
      <c r="D13" s="5"/>
      <c r="E13" s="16"/>
    </row>
    <row r="14" spans="1:5" ht="13.5" customHeight="1" x14ac:dyDescent="0.35">
      <c r="A14" s="7" t="s">
        <v>11</v>
      </c>
      <c r="B14" s="5"/>
      <c r="C14" s="5"/>
      <c r="D14" s="5"/>
      <c r="E14" s="6"/>
    </row>
    <row r="15" spans="1:5" ht="13.5" customHeight="1" x14ac:dyDescent="0.35">
      <c r="A15" s="8" t="s">
        <v>12</v>
      </c>
      <c r="B15" s="14">
        <f>+E15/E12</f>
        <v>0.71070456446380481</v>
      </c>
      <c r="C15" s="5"/>
      <c r="D15" s="5"/>
      <c r="E15" s="17">
        <v>441000</v>
      </c>
    </row>
    <row r="16" spans="1:5" ht="13.5" customHeight="1" x14ac:dyDescent="0.35">
      <c r="A16" s="8" t="s">
        <v>13</v>
      </c>
      <c r="B16" s="14"/>
      <c r="C16" s="5"/>
      <c r="D16" s="5"/>
      <c r="E16" s="18">
        <f>+E12-E15</f>
        <v>179511</v>
      </c>
    </row>
    <row r="17" spans="1:6" ht="14.5" x14ac:dyDescent="0.35">
      <c r="A17" s="8" t="s">
        <v>14</v>
      </c>
      <c r="B17" s="14">
        <v>5.0999999999999997E-2</v>
      </c>
      <c r="C17" s="5"/>
      <c r="D17" s="5"/>
      <c r="E17" s="18">
        <f>+E15*0.051</f>
        <v>22491</v>
      </c>
    </row>
    <row r="18" spans="1:6" ht="14.5" x14ac:dyDescent="0.35">
      <c r="A18" s="19"/>
      <c r="B18" s="20"/>
      <c r="C18" s="20"/>
      <c r="D18" s="20"/>
      <c r="E18" s="21"/>
      <c r="F18" s="22" t="e">
        <f>IF(#REF!&gt;0,IF(#REF!&gt;0,IF(#REF!&gt;0,IF(B5&gt;0,IF(B6&gt;0,IF(B7&gt;0,IF(E10&gt;0,1," ")," ")," ")," ")," ")," ")," ")</f>
        <v>#REF!</v>
      </c>
    </row>
    <row r="19" spans="1:6" ht="16.5" customHeight="1" x14ac:dyDescent="0.35">
      <c r="A19" s="23" t="s">
        <v>15</v>
      </c>
      <c r="B19" s="24"/>
      <c r="C19" s="5"/>
      <c r="D19" s="5"/>
      <c r="E19" s="16"/>
    </row>
    <row r="20" spans="1:6" ht="18.75" customHeight="1" x14ac:dyDescent="0.35">
      <c r="A20" s="25" t="s">
        <v>16</v>
      </c>
      <c r="B20" s="26" t="s">
        <v>17</v>
      </c>
      <c r="C20" s="5"/>
      <c r="D20" s="27" t="s">
        <v>18</v>
      </c>
      <c r="E20" s="6"/>
    </row>
    <row r="21" spans="1:6" ht="18" customHeight="1" x14ac:dyDescent="0.35">
      <c r="A21" s="28" t="s">
        <v>19</v>
      </c>
      <c r="B21" s="29">
        <v>5</v>
      </c>
      <c r="C21" s="5"/>
      <c r="D21" s="27">
        <v>453000</v>
      </c>
      <c r="E21" s="6">
        <f>+D21*B21</f>
        <v>2265000</v>
      </c>
    </row>
    <row r="22" spans="1:6" ht="14.5" x14ac:dyDescent="0.35">
      <c r="A22" s="30" t="s">
        <v>20</v>
      </c>
      <c r="B22" s="5"/>
      <c r="C22" s="27"/>
      <c r="D22" t="s">
        <v>21</v>
      </c>
      <c r="E22" s="31">
        <f>SUM(E21)</f>
        <v>2265000</v>
      </c>
    </row>
    <row r="23" spans="1:6" ht="13.5" customHeight="1" x14ac:dyDescent="0.35">
      <c r="A23" s="32"/>
      <c r="D23" s="33"/>
      <c r="E23" s="34"/>
    </row>
    <row r="24" spans="1:6" ht="13.5" customHeight="1" x14ac:dyDescent="0.35">
      <c r="A24" s="35" t="s">
        <v>22</v>
      </c>
      <c r="B24" s="5"/>
      <c r="C24" s="36"/>
      <c r="D24" s="5"/>
      <c r="E24" s="16">
        <f>+(E22-E10)/11</f>
        <v>152454.54545454544</v>
      </c>
    </row>
    <row r="25" spans="1:6" ht="13.5" customHeight="1" x14ac:dyDescent="0.35">
      <c r="A25" s="32"/>
      <c r="E25" s="34"/>
    </row>
    <row r="26" spans="1:6" ht="13.5" customHeight="1" x14ac:dyDescent="0.35">
      <c r="A26" s="37" t="s">
        <v>23</v>
      </c>
      <c r="E26" s="38">
        <f>+E22-E24</f>
        <v>2112545.4545454546</v>
      </c>
    </row>
    <row r="27" spans="1:6" ht="13.5" customHeight="1" x14ac:dyDescent="0.35">
      <c r="A27" s="37"/>
      <c r="E27" s="38"/>
    </row>
    <row r="28" spans="1:6" ht="14.5" x14ac:dyDescent="0.35">
      <c r="A28" s="39" t="s">
        <v>24</v>
      </c>
      <c r="B28" s="5"/>
      <c r="C28" s="5"/>
      <c r="D28" s="5"/>
      <c r="E28" s="6"/>
    </row>
    <row r="29" spans="1:6" ht="14.5" x14ac:dyDescent="0.35">
      <c r="A29" s="28" t="s">
        <v>25</v>
      </c>
      <c r="B29" s="5"/>
      <c r="C29" s="40"/>
      <c r="D29" s="5"/>
      <c r="E29" s="16">
        <v>77300</v>
      </c>
      <c r="F29" s="22" t="e">
        <f>IF(F18=1,IF(#REF!&gt;0,IF(#REF!&gt;0,IF(#REF!&gt;0,IF(#REF!&gt;0,1," ")," ")," ")," ")," ")</f>
        <v>#REF!</v>
      </c>
    </row>
    <row r="30" spans="1:6" ht="13.5" customHeight="1" x14ac:dyDescent="0.35">
      <c r="A30" s="28" t="s">
        <v>26</v>
      </c>
      <c r="B30" s="5"/>
      <c r="C30" s="40"/>
      <c r="D30" s="5"/>
      <c r="E30" s="16">
        <v>17500</v>
      </c>
    </row>
    <row r="31" spans="1:6" ht="14.5" x14ac:dyDescent="0.35">
      <c r="A31" s="28"/>
      <c r="B31" s="5"/>
      <c r="C31" s="40"/>
      <c r="D31" s="5"/>
      <c r="E31" s="16"/>
    </row>
    <row r="32" spans="1:6" ht="14.5" x14ac:dyDescent="0.35">
      <c r="A32" s="132" t="s">
        <v>27</v>
      </c>
      <c r="B32" s="130"/>
      <c r="C32" s="131"/>
      <c r="D32" s="20"/>
      <c r="E32" s="41">
        <f>E26-E29-E30</f>
        <v>2017745.4545454546</v>
      </c>
    </row>
    <row r="33" spans="1:5" ht="21" customHeight="1" x14ac:dyDescent="0.35">
      <c r="A33" s="42" t="s">
        <v>28</v>
      </c>
      <c r="B33" s="5"/>
      <c r="C33" s="5"/>
      <c r="D33" s="5"/>
      <c r="E33" s="6"/>
    </row>
    <row r="34" spans="1:5" ht="18.75" customHeight="1" x14ac:dyDescent="0.35">
      <c r="A34" s="39" t="s">
        <v>29</v>
      </c>
      <c r="B34" s="27"/>
      <c r="C34" s="5"/>
      <c r="D34" s="27" t="s">
        <v>30</v>
      </c>
      <c r="E34" s="6"/>
    </row>
    <row r="35" spans="1:5" ht="14.5" x14ac:dyDescent="0.35">
      <c r="A35" s="8" t="s">
        <v>31</v>
      </c>
      <c r="B35" s="43">
        <v>5</v>
      </c>
      <c r="C35" s="27" t="s">
        <v>32</v>
      </c>
      <c r="D35" s="44">
        <v>142028</v>
      </c>
      <c r="E35" s="16">
        <f>B35*D35</f>
        <v>710140</v>
      </c>
    </row>
    <row r="36" spans="1:5" ht="13.5" customHeight="1" x14ac:dyDescent="0.35">
      <c r="A36" s="8" t="s">
        <v>33</v>
      </c>
      <c r="B36" s="5"/>
      <c r="C36" s="14"/>
      <c r="D36" s="14"/>
      <c r="E36" s="16">
        <v>22000</v>
      </c>
    </row>
    <row r="37" spans="1:5" ht="13.5" customHeight="1" x14ac:dyDescent="0.35">
      <c r="A37" s="8" t="s">
        <v>34</v>
      </c>
      <c r="B37" s="5"/>
      <c r="C37" s="5"/>
      <c r="D37" s="14"/>
      <c r="E37" s="16">
        <v>112000</v>
      </c>
    </row>
    <row r="38" spans="1:5" ht="13.5" customHeight="1" x14ac:dyDescent="0.35">
      <c r="A38" s="8" t="s">
        <v>35</v>
      </c>
      <c r="B38" s="5"/>
      <c r="C38" s="5"/>
      <c r="D38" s="14"/>
      <c r="E38" s="16">
        <v>40000</v>
      </c>
    </row>
    <row r="39" spans="1:5" ht="13.5" customHeight="1" x14ac:dyDescent="0.35">
      <c r="A39" s="8" t="s">
        <v>36</v>
      </c>
      <c r="B39" s="5"/>
      <c r="C39" s="5"/>
      <c r="D39" s="14">
        <v>0.05</v>
      </c>
      <c r="E39" s="16">
        <v>45812</v>
      </c>
    </row>
    <row r="40" spans="1:5" ht="13.5" customHeight="1" x14ac:dyDescent="0.35">
      <c r="A40" s="8" t="s">
        <v>37</v>
      </c>
      <c r="B40" s="5"/>
      <c r="C40" s="5"/>
      <c r="D40" s="14">
        <v>2.3E-2</v>
      </c>
      <c r="E40" s="16">
        <v>22500</v>
      </c>
    </row>
    <row r="41" spans="1:5" ht="13.5" customHeight="1" x14ac:dyDescent="0.35">
      <c r="A41" s="8" t="s">
        <v>38</v>
      </c>
      <c r="B41" s="5"/>
      <c r="C41" s="5"/>
      <c r="D41" s="14">
        <v>2.8000000000000001E-2</v>
      </c>
      <c r="E41" s="16">
        <v>35010</v>
      </c>
    </row>
    <row r="42" spans="1:5" ht="13.5" customHeight="1" x14ac:dyDescent="0.35">
      <c r="A42" s="8" t="s">
        <v>39</v>
      </c>
      <c r="B42" s="5"/>
      <c r="C42" s="5"/>
      <c r="D42" s="14"/>
      <c r="E42" s="16">
        <v>28500</v>
      </c>
    </row>
    <row r="43" spans="1:5" ht="14.5" x14ac:dyDescent="0.35">
      <c r="A43" s="8" t="s">
        <v>40</v>
      </c>
      <c r="B43" s="5" t="s">
        <v>41</v>
      </c>
      <c r="C43" s="5"/>
      <c r="D43" s="14"/>
      <c r="E43" s="16">
        <v>5000</v>
      </c>
    </row>
    <row r="44" spans="1:5" ht="18.75" customHeight="1" x14ac:dyDescent="0.35">
      <c r="A44" s="45" t="s">
        <v>42</v>
      </c>
      <c r="B44" s="5"/>
      <c r="C44" s="14"/>
      <c r="D44" s="14"/>
      <c r="E44" s="46">
        <f>+SUM(E35:E43)</f>
        <v>1020962</v>
      </c>
    </row>
    <row r="45" spans="1:5" ht="13.5" customHeight="1" x14ac:dyDescent="0.35">
      <c r="A45" s="32"/>
      <c r="E45" s="34"/>
    </row>
    <row r="46" spans="1:5" ht="14.5" x14ac:dyDescent="0.35">
      <c r="A46" s="28"/>
      <c r="B46" s="5"/>
      <c r="C46" s="5"/>
      <c r="D46" s="5"/>
      <c r="E46" s="6"/>
    </row>
    <row r="47" spans="1:5" ht="13.5" customHeight="1" x14ac:dyDescent="0.35">
      <c r="A47" s="47" t="s">
        <v>43</v>
      </c>
      <c r="B47" s="24"/>
      <c r="C47" s="24"/>
      <c r="D47" s="24"/>
      <c r="E47" s="48"/>
    </row>
    <row r="48" spans="1:5" ht="14.5" x14ac:dyDescent="0.35">
      <c r="A48" s="28" t="s">
        <v>44</v>
      </c>
      <c r="B48" s="5"/>
      <c r="C48" s="36"/>
      <c r="D48" s="5"/>
      <c r="E48" s="16">
        <f>E12</f>
        <v>620511</v>
      </c>
    </row>
    <row r="49" spans="1:5" ht="13.5" customHeight="1" x14ac:dyDescent="0.35">
      <c r="A49" s="28" t="s">
        <v>45</v>
      </c>
      <c r="B49" s="5"/>
      <c r="C49" s="49"/>
      <c r="D49" s="14"/>
      <c r="E49" s="16">
        <f>+E17</f>
        <v>22491</v>
      </c>
    </row>
    <row r="50" spans="1:5" ht="16.5" customHeight="1" x14ac:dyDescent="0.35">
      <c r="A50" s="28" t="s">
        <v>46</v>
      </c>
      <c r="B50" s="5"/>
      <c r="C50" s="5"/>
      <c r="D50" s="5"/>
      <c r="E50" s="16">
        <f>+E44</f>
        <v>1020962</v>
      </c>
    </row>
    <row r="51" spans="1:5" ht="15.75" customHeight="1" x14ac:dyDescent="0.35">
      <c r="A51" s="42" t="s">
        <v>47</v>
      </c>
      <c r="B51" s="5"/>
      <c r="C51" s="5"/>
      <c r="D51" s="14"/>
      <c r="E51" s="50">
        <f>SUM(E48:E50)</f>
        <v>1663964</v>
      </c>
    </row>
    <row r="52" spans="1:5" ht="16.5" customHeight="1" x14ac:dyDescent="0.35">
      <c r="A52" s="28" t="s">
        <v>48</v>
      </c>
      <c r="B52" s="5"/>
      <c r="C52" s="5"/>
      <c r="D52" s="5"/>
      <c r="E52" s="16">
        <f>E29+E30</f>
        <v>94800</v>
      </c>
    </row>
    <row r="53" spans="1:5" ht="16.5" customHeight="1" x14ac:dyDescent="0.35">
      <c r="A53" s="42" t="s">
        <v>49</v>
      </c>
      <c r="B53" s="5"/>
      <c r="C53" s="5"/>
      <c r="D53" s="5"/>
      <c r="E53" s="51">
        <f>E51+E52</f>
        <v>1758764</v>
      </c>
    </row>
    <row r="54" spans="1:5" ht="14.25" customHeight="1" x14ac:dyDescent="0.35">
      <c r="A54" s="28"/>
      <c r="B54" s="5"/>
      <c r="C54" s="5"/>
      <c r="D54" s="14"/>
      <c r="E54" s="16"/>
    </row>
    <row r="55" spans="1:5" ht="16.5" customHeight="1" x14ac:dyDescent="0.35">
      <c r="A55" s="42" t="s">
        <v>50</v>
      </c>
      <c r="B55" s="5"/>
      <c r="C55" s="36"/>
      <c r="D55" s="5"/>
      <c r="E55" s="52">
        <f>E22-E53</f>
        <v>506236</v>
      </c>
    </row>
    <row r="56" spans="1:5" ht="16.5" customHeight="1" x14ac:dyDescent="0.35">
      <c r="A56" s="28" t="s">
        <v>51</v>
      </c>
      <c r="B56" s="5"/>
      <c r="C56" s="36"/>
      <c r="D56" s="5"/>
      <c r="E56" s="16">
        <f>E24</f>
        <v>152454.54545454544</v>
      </c>
    </row>
    <row r="57" spans="1:5" ht="14.25" customHeight="1" x14ac:dyDescent="0.35">
      <c r="A57" s="53" t="s">
        <v>52</v>
      </c>
      <c r="B57" s="5"/>
      <c r="C57" s="36"/>
      <c r="D57" s="5"/>
      <c r="E57" s="52">
        <f>E55-E56</f>
        <v>353781.45454545459</v>
      </c>
    </row>
    <row r="58" spans="1:5" ht="13.5" customHeight="1" x14ac:dyDescent="0.35">
      <c r="A58" s="28" t="s">
        <v>53</v>
      </c>
      <c r="B58" s="5"/>
      <c r="C58" s="36"/>
      <c r="D58" s="5"/>
      <c r="E58" s="54">
        <f>E55/E51</f>
        <v>0.30423494739068874</v>
      </c>
    </row>
    <row r="59" spans="1:5" ht="14.5" x14ac:dyDescent="0.35">
      <c r="A59" s="42" t="s">
        <v>54</v>
      </c>
      <c r="B59" s="5"/>
      <c r="C59" s="36"/>
      <c r="D59" s="5"/>
      <c r="E59" s="55">
        <f>E57/E51</f>
        <v>0.21261364701727598</v>
      </c>
    </row>
    <row r="60" spans="1:5" ht="7.5" customHeight="1" x14ac:dyDescent="0.35">
      <c r="A60" s="28"/>
      <c r="B60" s="5"/>
      <c r="C60" s="36"/>
      <c r="D60" s="5"/>
      <c r="E60" s="54"/>
    </row>
    <row r="61" spans="1:5" ht="14.5" x14ac:dyDescent="0.35">
      <c r="A61" s="28"/>
      <c r="B61" s="5"/>
      <c r="C61" s="36"/>
      <c r="D61" s="5"/>
      <c r="E61" s="56"/>
    </row>
    <row r="62" spans="1:5" ht="13.5" customHeight="1" x14ac:dyDescent="0.35">
      <c r="A62" s="28"/>
      <c r="B62" s="5"/>
      <c r="C62" s="36"/>
      <c r="D62" s="57"/>
      <c r="E62" s="54"/>
    </row>
    <row r="63" spans="1:5" ht="14.5" x14ac:dyDescent="0.35">
      <c r="A63" s="58"/>
      <c r="B63" s="20"/>
      <c r="C63" s="59"/>
      <c r="D63" s="20"/>
      <c r="E63" s="60"/>
    </row>
    <row r="64" spans="1:5" ht="13.5" customHeight="1" x14ac:dyDescent="0.35">
      <c r="A64" s="28"/>
      <c r="B64" s="5"/>
      <c r="C64" s="36"/>
      <c r="D64" s="5"/>
      <c r="E64" s="61"/>
    </row>
    <row r="65" spans="1:5" ht="13.5" customHeight="1" x14ac:dyDescent="0.35">
      <c r="A65" s="28"/>
      <c r="E65" s="62"/>
    </row>
    <row r="66" spans="1:5" ht="12.75" customHeight="1" x14ac:dyDescent="0.35">
      <c r="A66" s="63"/>
      <c r="B66" s="62"/>
      <c r="E66" s="62"/>
    </row>
    <row r="67" spans="1:5" ht="13.5" hidden="1" customHeight="1" x14ac:dyDescent="0.35">
      <c r="A67" s="63"/>
      <c r="B67" s="62"/>
      <c r="E67" s="62"/>
    </row>
    <row r="68" spans="1:5" ht="13.5" customHeight="1" x14ac:dyDescent="0.35">
      <c r="B68" s="62"/>
      <c r="E68" s="64"/>
    </row>
    <row r="69" spans="1:5" ht="6.75" customHeight="1" x14ac:dyDescent="0.35">
      <c r="A69" s="63"/>
      <c r="B69" s="62"/>
      <c r="E69" s="62"/>
    </row>
    <row r="70" spans="1:5" ht="3" customHeight="1" x14ac:dyDescent="0.35">
      <c r="A70" s="63"/>
      <c r="B70" s="62"/>
      <c r="E70" s="62"/>
    </row>
    <row r="71" spans="1:5" ht="13.5" customHeight="1" x14ac:dyDescent="0.35">
      <c r="B71" s="62"/>
      <c r="E71" s="62"/>
    </row>
    <row r="72" spans="1:5" ht="13.5" customHeight="1" x14ac:dyDescent="0.35">
      <c r="A72" s="63"/>
      <c r="B72" s="62"/>
      <c r="E72" s="65"/>
    </row>
    <row r="73" spans="1:5" ht="3.75" customHeight="1" x14ac:dyDescent="0.35">
      <c r="B73" s="62"/>
    </row>
    <row r="74" spans="1:5" ht="13.5" customHeight="1" x14ac:dyDescent="0.35">
      <c r="B74" s="62"/>
      <c r="E74" s="66"/>
    </row>
    <row r="75" spans="1:5" ht="13.5" customHeight="1" x14ac:dyDescent="0.35"/>
    <row r="76" spans="1:5" ht="13.5" customHeight="1" x14ac:dyDescent="0.35">
      <c r="A76" s="63"/>
    </row>
    <row r="77" spans="1:5" ht="13.5" customHeight="1" x14ac:dyDescent="0.35"/>
    <row r="78" spans="1:5" ht="13.5" customHeight="1" x14ac:dyDescent="0.35"/>
    <row r="79" spans="1:5" ht="13.5" customHeight="1" x14ac:dyDescent="0.35"/>
    <row r="80" spans="1:5" ht="13.5" customHeight="1" x14ac:dyDescent="0.35"/>
    <row r="81" spans="1:1" ht="13.5" customHeight="1" x14ac:dyDescent="0.35"/>
    <row r="82" spans="1:1" ht="13.5" customHeight="1" x14ac:dyDescent="0.35"/>
    <row r="83" spans="1:1" ht="13.5" customHeight="1" x14ac:dyDescent="0.35"/>
    <row r="84" spans="1:1" ht="13.5" customHeight="1" x14ac:dyDescent="0.35"/>
    <row r="85" spans="1:1" ht="13.5" customHeight="1" x14ac:dyDescent="0.35"/>
    <row r="86" spans="1:1" ht="13.5" customHeight="1" x14ac:dyDescent="0.35"/>
    <row r="87" spans="1:1" ht="13.5" customHeight="1" x14ac:dyDescent="0.35">
      <c r="A87" s="63"/>
    </row>
    <row r="88" spans="1:1" ht="13.5" customHeight="1" x14ac:dyDescent="0.35"/>
    <row r="89" spans="1:1" ht="13.5" customHeight="1" x14ac:dyDescent="0.35"/>
    <row r="90" spans="1:1" ht="13.5" customHeight="1" x14ac:dyDescent="0.35"/>
    <row r="91" spans="1:1" ht="13.5" customHeight="1" x14ac:dyDescent="0.35"/>
    <row r="92" spans="1:1" ht="13.5" customHeight="1" x14ac:dyDescent="0.35"/>
    <row r="93" spans="1:1" ht="13.5" customHeight="1" x14ac:dyDescent="0.35"/>
    <row r="94" spans="1:1" ht="13.5" customHeight="1" x14ac:dyDescent="0.35"/>
    <row r="95" spans="1:1" ht="13.5" customHeight="1" x14ac:dyDescent="0.35"/>
    <row r="96" spans="1:1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  <row r="101" ht="13.5" customHeight="1" x14ac:dyDescent="0.35"/>
    <row r="102" ht="13.5" customHeight="1" x14ac:dyDescent="0.35"/>
    <row r="103" ht="13.5" customHeight="1" x14ac:dyDescent="0.35"/>
    <row r="104" ht="13.5" customHeight="1" x14ac:dyDescent="0.35"/>
    <row r="105" ht="13.5" customHeight="1" x14ac:dyDescent="0.35"/>
    <row r="106" ht="13.5" customHeight="1" x14ac:dyDescent="0.35"/>
    <row r="107" ht="13.5" customHeight="1" x14ac:dyDescent="0.35"/>
    <row r="108" ht="13.5" customHeight="1" x14ac:dyDescent="0.35"/>
    <row r="109" ht="13.5" customHeight="1" x14ac:dyDescent="0.35"/>
    <row r="110" ht="13.5" customHeight="1" x14ac:dyDescent="0.35"/>
    <row r="111" ht="13.5" customHeight="1" x14ac:dyDescent="0.35"/>
    <row r="112" ht="13.5" customHeight="1" x14ac:dyDescent="0.35"/>
    <row r="113" ht="13.5" customHeight="1" x14ac:dyDescent="0.35"/>
    <row r="114" ht="13.5" customHeight="1" x14ac:dyDescent="0.35"/>
    <row r="115" ht="13.5" customHeight="1" x14ac:dyDescent="0.35"/>
    <row r="116" ht="13.5" customHeight="1" x14ac:dyDescent="0.35"/>
    <row r="117" ht="13.5" customHeight="1" x14ac:dyDescent="0.35"/>
    <row r="118" ht="13.5" customHeight="1" x14ac:dyDescent="0.35"/>
    <row r="119" ht="13.5" customHeight="1" x14ac:dyDescent="0.35"/>
    <row r="120" ht="13.5" customHeight="1" x14ac:dyDescent="0.35"/>
    <row r="121" ht="13.5" customHeight="1" x14ac:dyDescent="0.35"/>
    <row r="122" ht="13.5" customHeight="1" x14ac:dyDescent="0.35"/>
    <row r="123" ht="13.5" customHeight="1" x14ac:dyDescent="0.35"/>
    <row r="124" ht="13.5" customHeight="1" x14ac:dyDescent="0.35"/>
    <row r="125" ht="13.5" customHeight="1" x14ac:dyDescent="0.35"/>
    <row r="126" ht="13.5" customHeight="1" x14ac:dyDescent="0.35"/>
    <row r="127" ht="13.5" customHeight="1" x14ac:dyDescent="0.35"/>
    <row r="128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  <row r="226" ht="13.5" customHeight="1" x14ac:dyDescent="0.35"/>
    <row r="227" ht="13.5" customHeight="1" x14ac:dyDescent="0.35"/>
    <row r="228" ht="13.5" customHeight="1" x14ac:dyDescent="0.35"/>
    <row r="229" ht="13.5" customHeight="1" x14ac:dyDescent="0.35"/>
    <row r="230" ht="13.5" customHeight="1" x14ac:dyDescent="0.35"/>
    <row r="231" ht="13.5" customHeight="1" x14ac:dyDescent="0.35"/>
    <row r="232" ht="13.5" customHeight="1" x14ac:dyDescent="0.35"/>
    <row r="233" ht="13.5" customHeight="1" x14ac:dyDescent="0.35"/>
    <row r="234" ht="13.5" customHeight="1" x14ac:dyDescent="0.35"/>
    <row r="235" ht="13.5" customHeight="1" x14ac:dyDescent="0.35"/>
    <row r="236" ht="13.5" customHeight="1" x14ac:dyDescent="0.35"/>
    <row r="237" ht="13.5" customHeight="1" x14ac:dyDescent="0.35"/>
    <row r="238" ht="13.5" customHeight="1" x14ac:dyDescent="0.35"/>
    <row r="239" ht="13.5" customHeight="1" x14ac:dyDescent="0.35"/>
    <row r="240" ht="13.5" customHeight="1" x14ac:dyDescent="0.35"/>
    <row r="241" ht="13.5" customHeight="1" x14ac:dyDescent="0.35"/>
    <row r="242" ht="13.5" customHeight="1" x14ac:dyDescent="0.35"/>
    <row r="243" ht="13.5" customHeight="1" x14ac:dyDescent="0.35"/>
    <row r="244" ht="13.5" customHeight="1" x14ac:dyDescent="0.35"/>
    <row r="245" ht="13.5" customHeight="1" x14ac:dyDescent="0.35"/>
    <row r="246" ht="13.5" customHeight="1" x14ac:dyDescent="0.35"/>
    <row r="247" ht="13.5" customHeight="1" x14ac:dyDescent="0.35"/>
    <row r="248" ht="13.5" customHeight="1" x14ac:dyDescent="0.35"/>
    <row r="249" ht="13.5" customHeight="1" x14ac:dyDescent="0.35"/>
    <row r="250" ht="13.5" customHeight="1" x14ac:dyDescent="0.35"/>
    <row r="251" ht="13.5" customHeight="1" x14ac:dyDescent="0.35"/>
    <row r="252" ht="13.5" customHeight="1" x14ac:dyDescent="0.35"/>
    <row r="253" ht="13.5" customHeight="1" x14ac:dyDescent="0.35"/>
    <row r="254" ht="13.5" customHeight="1" x14ac:dyDescent="0.35"/>
    <row r="255" ht="13.5" customHeight="1" x14ac:dyDescent="0.35"/>
    <row r="256" ht="13.5" customHeight="1" x14ac:dyDescent="0.35"/>
    <row r="257" ht="13.5" customHeight="1" x14ac:dyDescent="0.35"/>
    <row r="258" ht="13.5" customHeight="1" x14ac:dyDescent="0.35"/>
    <row r="259" ht="13.5" customHeight="1" x14ac:dyDescent="0.35"/>
    <row r="260" ht="13.5" customHeight="1" x14ac:dyDescent="0.35"/>
    <row r="261" ht="13.5" customHeight="1" x14ac:dyDescent="0.35"/>
    <row r="262" ht="13.5" customHeight="1" x14ac:dyDescent="0.35"/>
    <row r="263" ht="13.5" customHeight="1" x14ac:dyDescent="0.35"/>
    <row r="264" ht="13.5" customHeight="1" x14ac:dyDescent="0.35"/>
    <row r="265" ht="13.5" customHeight="1" x14ac:dyDescent="0.35"/>
    <row r="266" ht="13.5" customHeight="1" x14ac:dyDescent="0.35"/>
    <row r="267" ht="13.5" customHeight="1" x14ac:dyDescent="0.35"/>
    <row r="268" ht="13.5" customHeight="1" x14ac:dyDescent="0.35"/>
    <row r="269" ht="13.5" customHeight="1" x14ac:dyDescent="0.35"/>
    <row r="270" ht="13.5" customHeight="1" x14ac:dyDescent="0.35"/>
    <row r="271" ht="13.5" customHeight="1" x14ac:dyDescent="0.35"/>
    <row r="272" ht="13.5" customHeight="1" x14ac:dyDescent="0.35"/>
    <row r="273" ht="13.5" customHeight="1" x14ac:dyDescent="0.35"/>
    <row r="274" ht="13.5" customHeight="1" x14ac:dyDescent="0.35"/>
    <row r="275" ht="13.5" customHeight="1" x14ac:dyDescent="0.35"/>
    <row r="276" ht="13.5" customHeight="1" x14ac:dyDescent="0.35"/>
    <row r="277" ht="13.5" customHeight="1" x14ac:dyDescent="0.35"/>
    <row r="278" ht="13.5" customHeight="1" x14ac:dyDescent="0.35"/>
    <row r="279" ht="13.5" customHeight="1" x14ac:dyDescent="0.35"/>
    <row r="280" ht="13.5" customHeight="1" x14ac:dyDescent="0.35"/>
    <row r="281" ht="13.5" customHeight="1" x14ac:dyDescent="0.35"/>
    <row r="282" ht="13.5" customHeight="1" x14ac:dyDescent="0.35"/>
    <row r="283" ht="13.5" customHeight="1" x14ac:dyDescent="0.35"/>
    <row r="284" ht="13.5" customHeight="1" x14ac:dyDescent="0.35"/>
    <row r="285" ht="13.5" customHeight="1" x14ac:dyDescent="0.35"/>
    <row r="286" ht="13.5" customHeight="1" x14ac:dyDescent="0.35"/>
    <row r="287" ht="13.5" customHeight="1" x14ac:dyDescent="0.35"/>
    <row r="288" ht="13.5" customHeight="1" x14ac:dyDescent="0.35"/>
    <row r="289" ht="13.5" customHeight="1" x14ac:dyDescent="0.35"/>
    <row r="290" ht="13.5" customHeight="1" x14ac:dyDescent="0.35"/>
    <row r="291" ht="13.5" customHeight="1" x14ac:dyDescent="0.35"/>
    <row r="292" ht="13.5" customHeight="1" x14ac:dyDescent="0.35"/>
    <row r="293" ht="13.5" customHeight="1" x14ac:dyDescent="0.35"/>
    <row r="294" ht="13.5" customHeight="1" x14ac:dyDescent="0.35"/>
    <row r="295" ht="13.5" customHeight="1" x14ac:dyDescent="0.35"/>
    <row r="296" ht="13.5" customHeight="1" x14ac:dyDescent="0.35"/>
    <row r="297" ht="13.5" customHeight="1" x14ac:dyDescent="0.35"/>
    <row r="298" ht="13.5" customHeight="1" x14ac:dyDescent="0.35"/>
    <row r="299" ht="13.5" customHeight="1" x14ac:dyDescent="0.35"/>
    <row r="300" ht="13.5" customHeight="1" x14ac:dyDescent="0.35"/>
    <row r="301" ht="13.5" customHeight="1" x14ac:dyDescent="0.35"/>
    <row r="302" ht="13.5" customHeight="1" x14ac:dyDescent="0.35"/>
    <row r="303" ht="13.5" customHeight="1" x14ac:dyDescent="0.35"/>
    <row r="304" ht="13.5" customHeight="1" x14ac:dyDescent="0.35"/>
    <row r="305" ht="13.5" customHeight="1" x14ac:dyDescent="0.35"/>
    <row r="306" ht="13.5" customHeight="1" x14ac:dyDescent="0.35"/>
    <row r="307" ht="13.5" customHeight="1" x14ac:dyDescent="0.35"/>
    <row r="308" ht="13.5" customHeight="1" x14ac:dyDescent="0.35"/>
    <row r="309" ht="13.5" customHeight="1" x14ac:dyDescent="0.35"/>
    <row r="310" ht="13.5" customHeight="1" x14ac:dyDescent="0.35"/>
    <row r="311" ht="13.5" customHeight="1" x14ac:dyDescent="0.35"/>
    <row r="312" ht="13.5" customHeight="1" x14ac:dyDescent="0.35"/>
    <row r="313" ht="13.5" customHeight="1" x14ac:dyDescent="0.35"/>
    <row r="314" ht="13.5" customHeight="1" x14ac:dyDescent="0.35"/>
    <row r="315" ht="13.5" customHeight="1" x14ac:dyDescent="0.35"/>
    <row r="316" ht="13.5" customHeight="1" x14ac:dyDescent="0.35"/>
    <row r="317" ht="13.5" customHeight="1" x14ac:dyDescent="0.35"/>
    <row r="318" ht="13.5" customHeight="1" x14ac:dyDescent="0.35"/>
    <row r="319" ht="13.5" customHeight="1" x14ac:dyDescent="0.35"/>
    <row r="320" ht="13.5" customHeight="1" x14ac:dyDescent="0.35"/>
    <row r="321" ht="13.5" customHeight="1" x14ac:dyDescent="0.35"/>
    <row r="322" ht="13.5" customHeight="1" x14ac:dyDescent="0.35"/>
    <row r="323" ht="13.5" customHeight="1" x14ac:dyDescent="0.35"/>
    <row r="324" ht="13.5" customHeight="1" x14ac:dyDescent="0.35"/>
    <row r="325" ht="13.5" customHeight="1" x14ac:dyDescent="0.35"/>
    <row r="326" ht="13.5" customHeight="1" x14ac:dyDescent="0.35"/>
    <row r="327" ht="13.5" customHeight="1" x14ac:dyDescent="0.35"/>
    <row r="328" ht="13.5" customHeight="1" x14ac:dyDescent="0.35"/>
    <row r="329" ht="13.5" customHeight="1" x14ac:dyDescent="0.35"/>
    <row r="330" ht="13.5" customHeight="1" x14ac:dyDescent="0.35"/>
    <row r="331" ht="13.5" customHeight="1" x14ac:dyDescent="0.35"/>
    <row r="332" ht="13.5" customHeight="1" x14ac:dyDescent="0.35"/>
    <row r="333" ht="13.5" customHeight="1" x14ac:dyDescent="0.35"/>
    <row r="334" ht="13.5" customHeight="1" x14ac:dyDescent="0.35"/>
    <row r="335" ht="13.5" customHeight="1" x14ac:dyDescent="0.35"/>
    <row r="336" ht="13.5" customHeight="1" x14ac:dyDescent="0.35"/>
    <row r="337" ht="13.5" customHeight="1" x14ac:dyDescent="0.35"/>
    <row r="338" ht="13.5" customHeight="1" x14ac:dyDescent="0.35"/>
    <row r="339" ht="13.5" customHeight="1" x14ac:dyDescent="0.35"/>
    <row r="340" ht="13.5" customHeight="1" x14ac:dyDescent="0.35"/>
    <row r="341" ht="13.5" customHeight="1" x14ac:dyDescent="0.35"/>
    <row r="342" ht="13.5" customHeight="1" x14ac:dyDescent="0.35"/>
    <row r="343" ht="13.5" customHeight="1" x14ac:dyDescent="0.35"/>
    <row r="344" ht="13.5" customHeight="1" x14ac:dyDescent="0.35"/>
    <row r="345" ht="13.5" customHeight="1" x14ac:dyDescent="0.35"/>
    <row r="346" ht="13.5" customHeight="1" x14ac:dyDescent="0.35"/>
    <row r="347" ht="13.5" customHeight="1" x14ac:dyDescent="0.35"/>
    <row r="348" ht="13.5" customHeight="1" x14ac:dyDescent="0.35"/>
    <row r="349" ht="13.5" customHeight="1" x14ac:dyDescent="0.35"/>
    <row r="350" ht="13.5" customHeight="1" x14ac:dyDescent="0.35"/>
    <row r="351" ht="13.5" customHeight="1" x14ac:dyDescent="0.35"/>
    <row r="352" ht="13.5" customHeight="1" x14ac:dyDescent="0.35"/>
    <row r="353" ht="13.5" customHeight="1" x14ac:dyDescent="0.35"/>
    <row r="354" ht="13.5" customHeight="1" x14ac:dyDescent="0.35"/>
    <row r="355" ht="13.5" customHeight="1" x14ac:dyDescent="0.35"/>
    <row r="356" ht="13.5" customHeight="1" x14ac:dyDescent="0.35"/>
    <row r="357" ht="13.5" customHeight="1" x14ac:dyDescent="0.35"/>
    <row r="358" ht="13.5" customHeight="1" x14ac:dyDescent="0.35"/>
    <row r="359" ht="13.5" customHeight="1" x14ac:dyDescent="0.35"/>
    <row r="360" ht="13.5" customHeight="1" x14ac:dyDescent="0.35"/>
    <row r="361" ht="13.5" customHeight="1" x14ac:dyDescent="0.35"/>
    <row r="362" ht="13.5" customHeight="1" x14ac:dyDescent="0.35"/>
    <row r="363" ht="13.5" customHeight="1" x14ac:dyDescent="0.35"/>
    <row r="364" ht="13.5" customHeight="1" x14ac:dyDescent="0.35"/>
    <row r="365" ht="13.5" customHeight="1" x14ac:dyDescent="0.35"/>
    <row r="366" ht="13.5" customHeight="1" x14ac:dyDescent="0.35"/>
    <row r="367" ht="13.5" customHeight="1" x14ac:dyDescent="0.35"/>
    <row r="368" ht="13.5" customHeight="1" x14ac:dyDescent="0.35"/>
    <row r="369" ht="13.5" customHeight="1" x14ac:dyDescent="0.35"/>
    <row r="370" ht="13.5" customHeight="1" x14ac:dyDescent="0.35"/>
    <row r="371" ht="13.5" customHeight="1" x14ac:dyDescent="0.35"/>
    <row r="372" ht="13.5" customHeight="1" x14ac:dyDescent="0.35"/>
    <row r="373" ht="13.5" customHeight="1" x14ac:dyDescent="0.35"/>
    <row r="374" ht="13.5" customHeight="1" x14ac:dyDescent="0.35"/>
    <row r="375" ht="13.5" customHeight="1" x14ac:dyDescent="0.35"/>
    <row r="376" ht="13.5" customHeight="1" x14ac:dyDescent="0.35"/>
    <row r="377" ht="13.5" customHeight="1" x14ac:dyDescent="0.35"/>
    <row r="378" ht="13.5" customHeight="1" x14ac:dyDescent="0.35"/>
    <row r="379" ht="13.5" customHeight="1" x14ac:dyDescent="0.35"/>
    <row r="380" ht="13.5" customHeight="1" x14ac:dyDescent="0.35"/>
    <row r="381" ht="13.5" customHeight="1" x14ac:dyDescent="0.35"/>
    <row r="382" ht="13.5" customHeight="1" x14ac:dyDescent="0.35"/>
    <row r="383" ht="13.5" customHeight="1" x14ac:dyDescent="0.35"/>
    <row r="384" ht="13.5" customHeight="1" x14ac:dyDescent="0.35"/>
    <row r="385" ht="13.5" customHeight="1" x14ac:dyDescent="0.35"/>
    <row r="386" ht="13.5" customHeight="1" x14ac:dyDescent="0.35"/>
    <row r="387" ht="13.5" customHeight="1" x14ac:dyDescent="0.35"/>
    <row r="388" ht="13.5" customHeight="1" x14ac:dyDescent="0.35"/>
    <row r="389" ht="13.5" customHeight="1" x14ac:dyDescent="0.35"/>
    <row r="390" ht="13.5" customHeight="1" x14ac:dyDescent="0.35"/>
    <row r="391" ht="13.5" customHeight="1" x14ac:dyDescent="0.35"/>
    <row r="392" ht="13.5" customHeight="1" x14ac:dyDescent="0.35"/>
    <row r="393" ht="13.5" customHeight="1" x14ac:dyDescent="0.35"/>
    <row r="394" ht="13.5" customHeight="1" x14ac:dyDescent="0.35"/>
    <row r="395" ht="13.5" customHeight="1" x14ac:dyDescent="0.35"/>
    <row r="396" ht="13.5" customHeight="1" x14ac:dyDescent="0.35"/>
    <row r="397" ht="13.5" customHeight="1" x14ac:dyDescent="0.35"/>
    <row r="398" ht="13.5" customHeight="1" x14ac:dyDescent="0.35"/>
    <row r="399" ht="13.5" customHeight="1" x14ac:dyDescent="0.35"/>
    <row r="400" ht="13.5" customHeight="1" x14ac:dyDescent="0.35"/>
    <row r="401" ht="13.5" customHeight="1" x14ac:dyDescent="0.35"/>
    <row r="402" ht="13.5" customHeight="1" x14ac:dyDescent="0.35"/>
    <row r="403" ht="13.5" customHeight="1" x14ac:dyDescent="0.35"/>
    <row r="404" ht="13.5" customHeight="1" x14ac:dyDescent="0.35"/>
    <row r="405" ht="13.5" customHeight="1" x14ac:dyDescent="0.35"/>
    <row r="406" ht="13.5" customHeight="1" x14ac:dyDescent="0.35"/>
    <row r="407" ht="13.5" customHeight="1" x14ac:dyDescent="0.35"/>
    <row r="408" ht="13.5" customHeight="1" x14ac:dyDescent="0.35"/>
    <row r="409" ht="13.5" customHeight="1" x14ac:dyDescent="0.35"/>
    <row r="410" ht="13.5" customHeight="1" x14ac:dyDescent="0.35"/>
    <row r="411" ht="13.5" customHeight="1" x14ac:dyDescent="0.35"/>
    <row r="412" ht="13.5" customHeight="1" x14ac:dyDescent="0.35"/>
    <row r="413" ht="13.5" customHeight="1" x14ac:dyDescent="0.35"/>
    <row r="414" ht="13.5" customHeight="1" x14ac:dyDescent="0.35"/>
    <row r="415" ht="13.5" customHeight="1" x14ac:dyDescent="0.35"/>
    <row r="416" ht="13.5" customHeight="1" x14ac:dyDescent="0.35"/>
    <row r="417" ht="13.5" customHeight="1" x14ac:dyDescent="0.35"/>
    <row r="418" ht="13.5" customHeight="1" x14ac:dyDescent="0.35"/>
    <row r="419" ht="13.5" customHeight="1" x14ac:dyDescent="0.35"/>
    <row r="420" ht="13.5" customHeight="1" x14ac:dyDescent="0.35"/>
    <row r="421" ht="13.5" customHeight="1" x14ac:dyDescent="0.35"/>
    <row r="422" ht="13.5" customHeight="1" x14ac:dyDescent="0.35"/>
    <row r="423" ht="13.5" customHeight="1" x14ac:dyDescent="0.35"/>
    <row r="424" ht="13.5" customHeight="1" x14ac:dyDescent="0.35"/>
    <row r="425" ht="13.5" customHeight="1" x14ac:dyDescent="0.35"/>
    <row r="426" ht="13.5" customHeight="1" x14ac:dyDescent="0.35"/>
    <row r="427" ht="13.5" customHeight="1" x14ac:dyDescent="0.35"/>
    <row r="428" ht="13.5" customHeight="1" x14ac:dyDescent="0.35"/>
    <row r="429" ht="13.5" customHeight="1" x14ac:dyDescent="0.35"/>
    <row r="430" ht="13.5" customHeight="1" x14ac:dyDescent="0.35"/>
    <row r="431" ht="13.5" customHeight="1" x14ac:dyDescent="0.35"/>
    <row r="432" ht="13.5" customHeight="1" x14ac:dyDescent="0.35"/>
    <row r="433" ht="13.5" customHeight="1" x14ac:dyDescent="0.35"/>
    <row r="434" ht="13.5" customHeight="1" x14ac:dyDescent="0.35"/>
    <row r="435" ht="13.5" customHeight="1" x14ac:dyDescent="0.35"/>
    <row r="436" ht="13.5" customHeight="1" x14ac:dyDescent="0.35"/>
    <row r="437" ht="13.5" customHeight="1" x14ac:dyDescent="0.35"/>
    <row r="438" ht="13.5" customHeight="1" x14ac:dyDescent="0.35"/>
    <row r="439" ht="13.5" customHeight="1" x14ac:dyDescent="0.35"/>
    <row r="440" ht="13.5" customHeight="1" x14ac:dyDescent="0.35"/>
    <row r="441" ht="13.5" customHeight="1" x14ac:dyDescent="0.35"/>
    <row r="442" ht="13.5" customHeight="1" x14ac:dyDescent="0.35"/>
    <row r="443" ht="13.5" customHeight="1" x14ac:dyDescent="0.35"/>
    <row r="444" ht="13.5" customHeight="1" x14ac:dyDescent="0.35"/>
    <row r="445" ht="13.5" customHeight="1" x14ac:dyDescent="0.35"/>
    <row r="446" ht="13.5" customHeight="1" x14ac:dyDescent="0.35"/>
    <row r="447" ht="13.5" customHeight="1" x14ac:dyDescent="0.35"/>
    <row r="448" ht="13.5" customHeight="1" x14ac:dyDescent="0.35"/>
    <row r="449" ht="13.5" customHeight="1" x14ac:dyDescent="0.35"/>
    <row r="450" ht="13.5" customHeight="1" x14ac:dyDescent="0.35"/>
    <row r="451" ht="13.5" customHeight="1" x14ac:dyDescent="0.35"/>
    <row r="452" ht="13.5" customHeight="1" x14ac:dyDescent="0.35"/>
    <row r="453" ht="13.5" customHeight="1" x14ac:dyDescent="0.35"/>
    <row r="454" ht="13.5" customHeight="1" x14ac:dyDescent="0.35"/>
    <row r="455" ht="13.5" customHeight="1" x14ac:dyDescent="0.35"/>
    <row r="456" ht="13.5" customHeight="1" x14ac:dyDescent="0.35"/>
    <row r="457" ht="13.5" customHeight="1" x14ac:dyDescent="0.35"/>
    <row r="458" ht="13.5" customHeight="1" x14ac:dyDescent="0.35"/>
    <row r="459" ht="13.5" customHeight="1" x14ac:dyDescent="0.35"/>
    <row r="460" ht="13.5" customHeight="1" x14ac:dyDescent="0.35"/>
    <row r="461" ht="13.5" customHeight="1" x14ac:dyDescent="0.35"/>
    <row r="462" ht="13.5" customHeight="1" x14ac:dyDescent="0.35"/>
    <row r="463" ht="13.5" customHeight="1" x14ac:dyDescent="0.35"/>
    <row r="464" ht="13.5" customHeight="1" x14ac:dyDescent="0.35"/>
    <row r="465" ht="13.5" customHeight="1" x14ac:dyDescent="0.35"/>
    <row r="466" ht="13.5" customHeight="1" x14ac:dyDescent="0.35"/>
    <row r="467" ht="13.5" customHeight="1" x14ac:dyDescent="0.35"/>
    <row r="468" ht="13.5" customHeight="1" x14ac:dyDescent="0.35"/>
    <row r="469" ht="13.5" customHeight="1" x14ac:dyDescent="0.35"/>
    <row r="470" ht="13.5" customHeight="1" x14ac:dyDescent="0.35"/>
    <row r="471" ht="13.5" customHeight="1" x14ac:dyDescent="0.35"/>
    <row r="472" ht="13.5" customHeight="1" x14ac:dyDescent="0.35"/>
    <row r="473" ht="13.5" customHeight="1" x14ac:dyDescent="0.35"/>
    <row r="474" ht="13.5" customHeight="1" x14ac:dyDescent="0.35"/>
    <row r="475" ht="13.5" customHeight="1" x14ac:dyDescent="0.35"/>
    <row r="476" ht="13.5" customHeight="1" x14ac:dyDescent="0.35"/>
    <row r="477" ht="13.5" customHeight="1" x14ac:dyDescent="0.35"/>
    <row r="478" ht="13.5" customHeight="1" x14ac:dyDescent="0.35"/>
    <row r="479" ht="13.5" customHeight="1" x14ac:dyDescent="0.35"/>
    <row r="480" ht="13.5" customHeight="1" x14ac:dyDescent="0.35"/>
    <row r="481" ht="13.5" customHeight="1" x14ac:dyDescent="0.35"/>
    <row r="482" ht="13.5" customHeight="1" x14ac:dyDescent="0.35"/>
    <row r="483" ht="13.5" customHeight="1" x14ac:dyDescent="0.35"/>
    <row r="484" ht="13.5" customHeight="1" x14ac:dyDescent="0.35"/>
    <row r="485" ht="13.5" customHeight="1" x14ac:dyDescent="0.35"/>
    <row r="486" ht="13.5" customHeight="1" x14ac:dyDescent="0.35"/>
    <row r="487" ht="13.5" customHeight="1" x14ac:dyDescent="0.35"/>
    <row r="488" ht="13.5" customHeight="1" x14ac:dyDescent="0.35"/>
    <row r="489" ht="13.5" customHeight="1" x14ac:dyDescent="0.35"/>
    <row r="490" ht="13.5" customHeight="1" x14ac:dyDescent="0.35"/>
    <row r="491" ht="13.5" customHeight="1" x14ac:dyDescent="0.35"/>
    <row r="492" ht="13.5" customHeight="1" x14ac:dyDescent="0.35"/>
    <row r="493" ht="13.5" customHeight="1" x14ac:dyDescent="0.35"/>
    <row r="494" ht="13.5" customHeight="1" x14ac:dyDescent="0.35"/>
    <row r="495" ht="13.5" customHeight="1" x14ac:dyDescent="0.35"/>
    <row r="496" ht="13.5" customHeight="1" x14ac:dyDescent="0.35"/>
    <row r="497" ht="13.5" customHeight="1" x14ac:dyDescent="0.35"/>
    <row r="498" ht="13.5" customHeight="1" x14ac:dyDescent="0.35"/>
    <row r="499" ht="13.5" customHeight="1" x14ac:dyDescent="0.35"/>
    <row r="500" ht="13.5" customHeight="1" x14ac:dyDescent="0.35"/>
    <row r="501" ht="13.5" customHeight="1" x14ac:dyDescent="0.35"/>
    <row r="502" ht="13.5" customHeight="1" x14ac:dyDescent="0.35"/>
    <row r="503" ht="13.5" customHeight="1" x14ac:dyDescent="0.35"/>
    <row r="504" ht="13.5" customHeight="1" x14ac:dyDescent="0.35"/>
    <row r="505" ht="13.5" customHeight="1" x14ac:dyDescent="0.35"/>
    <row r="506" ht="13.5" customHeight="1" x14ac:dyDescent="0.35"/>
    <row r="507" ht="13.5" customHeight="1" x14ac:dyDescent="0.35"/>
    <row r="508" ht="13.5" customHeight="1" x14ac:dyDescent="0.35"/>
    <row r="509" ht="13.5" customHeight="1" x14ac:dyDescent="0.35"/>
    <row r="510" ht="13.5" customHeight="1" x14ac:dyDescent="0.35"/>
    <row r="511" ht="13.5" customHeight="1" x14ac:dyDescent="0.35"/>
    <row r="512" ht="13.5" customHeight="1" x14ac:dyDescent="0.35"/>
    <row r="513" ht="13.5" customHeight="1" x14ac:dyDescent="0.35"/>
    <row r="514" ht="13.5" customHeight="1" x14ac:dyDescent="0.35"/>
    <row r="515" ht="13.5" customHeight="1" x14ac:dyDescent="0.35"/>
    <row r="516" ht="13.5" customHeight="1" x14ac:dyDescent="0.35"/>
    <row r="517" ht="13.5" customHeight="1" x14ac:dyDescent="0.35"/>
    <row r="518" ht="13.5" customHeight="1" x14ac:dyDescent="0.35"/>
    <row r="519" ht="13.5" customHeight="1" x14ac:dyDescent="0.35"/>
    <row r="520" ht="13.5" customHeight="1" x14ac:dyDescent="0.35"/>
    <row r="521" ht="13.5" customHeight="1" x14ac:dyDescent="0.35"/>
    <row r="522" ht="13.5" customHeight="1" x14ac:dyDescent="0.35"/>
    <row r="523" ht="13.5" customHeight="1" x14ac:dyDescent="0.35"/>
    <row r="524" ht="13.5" customHeight="1" x14ac:dyDescent="0.35"/>
    <row r="525" ht="13.5" customHeight="1" x14ac:dyDescent="0.35"/>
    <row r="526" ht="13.5" customHeight="1" x14ac:dyDescent="0.35"/>
    <row r="527" ht="13.5" customHeight="1" x14ac:dyDescent="0.35"/>
    <row r="528" ht="13.5" customHeight="1" x14ac:dyDescent="0.35"/>
    <row r="529" ht="13.5" customHeight="1" x14ac:dyDescent="0.35"/>
    <row r="530" ht="13.5" customHeight="1" x14ac:dyDescent="0.35"/>
    <row r="531" ht="13.5" customHeight="1" x14ac:dyDescent="0.35"/>
    <row r="532" ht="13.5" customHeight="1" x14ac:dyDescent="0.35"/>
    <row r="533" ht="13.5" customHeight="1" x14ac:dyDescent="0.35"/>
    <row r="534" ht="13.5" customHeight="1" x14ac:dyDescent="0.35"/>
    <row r="535" ht="13.5" customHeight="1" x14ac:dyDescent="0.35"/>
    <row r="536" ht="13.5" customHeight="1" x14ac:dyDescent="0.35"/>
    <row r="537" ht="13.5" customHeight="1" x14ac:dyDescent="0.35"/>
    <row r="538" ht="13.5" customHeight="1" x14ac:dyDescent="0.35"/>
    <row r="539" ht="13.5" customHeight="1" x14ac:dyDescent="0.35"/>
    <row r="540" ht="13.5" customHeight="1" x14ac:dyDescent="0.35"/>
    <row r="541" ht="13.5" customHeight="1" x14ac:dyDescent="0.35"/>
    <row r="542" ht="13.5" customHeight="1" x14ac:dyDescent="0.35"/>
    <row r="543" ht="13.5" customHeight="1" x14ac:dyDescent="0.35"/>
    <row r="544" ht="13.5" customHeight="1" x14ac:dyDescent="0.35"/>
    <row r="545" ht="13.5" customHeight="1" x14ac:dyDescent="0.35"/>
    <row r="546" ht="13.5" customHeight="1" x14ac:dyDescent="0.35"/>
    <row r="547" ht="13.5" customHeight="1" x14ac:dyDescent="0.35"/>
    <row r="548" ht="13.5" customHeight="1" x14ac:dyDescent="0.35"/>
    <row r="549" ht="13.5" customHeight="1" x14ac:dyDescent="0.35"/>
    <row r="550" ht="13.5" customHeight="1" x14ac:dyDescent="0.35"/>
    <row r="551" ht="13.5" customHeight="1" x14ac:dyDescent="0.35"/>
    <row r="552" ht="13.5" customHeight="1" x14ac:dyDescent="0.35"/>
    <row r="553" ht="13.5" customHeight="1" x14ac:dyDescent="0.35"/>
    <row r="554" ht="13.5" customHeight="1" x14ac:dyDescent="0.35"/>
    <row r="555" ht="13.5" customHeight="1" x14ac:dyDescent="0.35"/>
    <row r="556" ht="13.5" customHeight="1" x14ac:dyDescent="0.35"/>
    <row r="557" ht="13.5" customHeight="1" x14ac:dyDescent="0.35"/>
    <row r="558" ht="13.5" customHeight="1" x14ac:dyDescent="0.35"/>
    <row r="559" ht="13.5" customHeight="1" x14ac:dyDescent="0.35"/>
    <row r="560" ht="13.5" customHeight="1" x14ac:dyDescent="0.35"/>
    <row r="561" ht="13.5" customHeight="1" x14ac:dyDescent="0.35"/>
    <row r="562" ht="13.5" customHeight="1" x14ac:dyDescent="0.35"/>
    <row r="563" ht="13.5" customHeight="1" x14ac:dyDescent="0.35"/>
    <row r="564" ht="13.5" customHeight="1" x14ac:dyDescent="0.35"/>
    <row r="565" ht="13.5" customHeight="1" x14ac:dyDescent="0.35"/>
    <row r="566" ht="13.5" customHeight="1" x14ac:dyDescent="0.35"/>
    <row r="567" ht="13.5" customHeight="1" x14ac:dyDescent="0.35"/>
    <row r="568" ht="13.5" customHeight="1" x14ac:dyDescent="0.35"/>
    <row r="569" ht="13.5" customHeight="1" x14ac:dyDescent="0.35"/>
    <row r="570" ht="13.5" customHeight="1" x14ac:dyDescent="0.35"/>
    <row r="571" ht="13.5" customHeight="1" x14ac:dyDescent="0.35"/>
    <row r="572" ht="13.5" customHeight="1" x14ac:dyDescent="0.35"/>
    <row r="573" ht="13.5" customHeight="1" x14ac:dyDescent="0.35"/>
    <row r="574" ht="13.5" customHeight="1" x14ac:dyDescent="0.35"/>
    <row r="575" ht="13.5" customHeight="1" x14ac:dyDescent="0.35"/>
    <row r="576" ht="13.5" customHeight="1" x14ac:dyDescent="0.35"/>
    <row r="577" ht="13.5" customHeight="1" x14ac:dyDescent="0.35"/>
    <row r="578" ht="13.5" customHeight="1" x14ac:dyDescent="0.35"/>
    <row r="579" ht="13.5" customHeight="1" x14ac:dyDescent="0.35"/>
    <row r="580" ht="13.5" customHeight="1" x14ac:dyDescent="0.35"/>
    <row r="581" ht="13.5" customHeight="1" x14ac:dyDescent="0.35"/>
    <row r="582" ht="13.5" customHeight="1" x14ac:dyDescent="0.35"/>
    <row r="583" ht="13.5" customHeight="1" x14ac:dyDescent="0.35"/>
    <row r="584" ht="13.5" customHeight="1" x14ac:dyDescent="0.35"/>
    <row r="585" ht="13.5" customHeight="1" x14ac:dyDescent="0.35"/>
    <row r="586" ht="13.5" customHeight="1" x14ac:dyDescent="0.35"/>
    <row r="587" ht="13.5" customHeight="1" x14ac:dyDescent="0.35"/>
    <row r="588" ht="13.5" customHeight="1" x14ac:dyDescent="0.35"/>
    <row r="589" ht="13.5" customHeight="1" x14ac:dyDescent="0.35"/>
    <row r="590" ht="13.5" customHeight="1" x14ac:dyDescent="0.35"/>
    <row r="591" ht="13.5" customHeight="1" x14ac:dyDescent="0.35"/>
    <row r="592" ht="13.5" customHeight="1" x14ac:dyDescent="0.35"/>
    <row r="593" ht="13.5" customHeight="1" x14ac:dyDescent="0.35"/>
    <row r="594" ht="13.5" customHeight="1" x14ac:dyDescent="0.35"/>
    <row r="595" ht="13.5" customHeight="1" x14ac:dyDescent="0.35"/>
    <row r="596" ht="13.5" customHeight="1" x14ac:dyDescent="0.35"/>
    <row r="597" ht="13.5" customHeight="1" x14ac:dyDescent="0.35"/>
    <row r="598" ht="13.5" customHeight="1" x14ac:dyDescent="0.35"/>
    <row r="599" ht="13.5" customHeight="1" x14ac:dyDescent="0.35"/>
    <row r="600" ht="13.5" customHeight="1" x14ac:dyDescent="0.35"/>
    <row r="601" ht="13.5" customHeight="1" x14ac:dyDescent="0.35"/>
    <row r="602" ht="13.5" customHeight="1" x14ac:dyDescent="0.35"/>
    <row r="603" ht="13.5" customHeight="1" x14ac:dyDescent="0.35"/>
    <row r="604" ht="13.5" customHeight="1" x14ac:dyDescent="0.35"/>
    <row r="605" ht="13.5" customHeight="1" x14ac:dyDescent="0.35"/>
    <row r="606" ht="13.5" customHeight="1" x14ac:dyDescent="0.35"/>
    <row r="607" ht="13.5" customHeight="1" x14ac:dyDescent="0.35"/>
    <row r="608" ht="13.5" customHeight="1" x14ac:dyDescent="0.35"/>
    <row r="609" ht="13.5" customHeight="1" x14ac:dyDescent="0.35"/>
    <row r="610" ht="13.5" customHeight="1" x14ac:dyDescent="0.35"/>
    <row r="611" ht="13.5" customHeight="1" x14ac:dyDescent="0.35"/>
    <row r="612" ht="13.5" customHeight="1" x14ac:dyDescent="0.35"/>
    <row r="613" ht="13.5" customHeight="1" x14ac:dyDescent="0.35"/>
    <row r="614" ht="13.5" customHeight="1" x14ac:dyDescent="0.35"/>
    <row r="615" ht="13.5" customHeight="1" x14ac:dyDescent="0.35"/>
    <row r="616" ht="13.5" customHeight="1" x14ac:dyDescent="0.35"/>
    <row r="617" ht="13.5" customHeight="1" x14ac:dyDescent="0.35"/>
    <row r="618" ht="13.5" customHeight="1" x14ac:dyDescent="0.35"/>
    <row r="619" ht="13.5" customHeight="1" x14ac:dyDescent="0.35"/>
    <row r="620" ht="13.5" customHeight="1" x14ac:dyDescent="0.35"/>
    <row r="621" ht="13.5" customHeight="1" x14ac:dyDescent="0.35"/>
    <row r="622" ht="13.5" customHeight="1" x14ac:dyDescent="0.35"/>
    <row r="623" ht="13.5" customHeight="1" x14ac:dyDescent="0.35"/>
    <row r="624" ht="13.5" customHeight="1" x14ac:dyDescent="0.35"/>
    <row r="625" ht="13.5" customHeight="1" x14ac:dyDescent="0.35"/>
    <row r="626" ht="13.5" customHeight="1" x14ac:dyDescent="0.35"/>
    <row r="627" ht="13.5" customHeight="1" x14ac:dyDescent="0.35"/>
    <row r="628" ht="13.5" customHeight="1" x14ac:dyDescent="0.35"/>
    <row r="629" ht="13.5" customHeight="1" x14ac:dyDescent="0.35"/>
    <row r="630" ht="13.5" customHeight="1" x14ac:dyDescent="0.35"/>
    <row r="631" ht="13.5" customHeight="1" x14ac:dyDescent="0.35"/>
    <row r="632" ht="13.5" customHeight="1" x14ac:dyDescent="0.35"/>
    <row r="633" ht="13.5" customHeight="1" x14ac:dyDescent="0.35"/>
    <row r="634" ht="13.5" customHeight="1" x14ac:dyDescent="0.35"/>
    <row r="635" ht="13.5" customHeight="1" x14ac:dyDescent="0.35"/>
    <row r="636" ht="13.5" customHeight="1" x14ac:dyDescent="0.35"/>
    <row r="637" ht="13.5" customHeight="1" x14ac:dyDescent="0.35"/>
    <row r="638" ht="13.5" customHeight="1" x14ac:dyDescent="0.35"/>
    <row r="639" ht="13.5" customHeight="1" x14ac:dyDescent="0.35"/>
    <row r="640" ht="13.5" customHeight="1" x14ac:dyDescent="0.35"/>
    <row r="641" ht="13.5" customHeight="1" x14ac:dyDescent="0.35"/>
    <row r="642" ht="13.5" customHeight="1" x14ac:dyDescent="0.35"/>
    <row r="643" ht="13.5" customHeight="1" x14ac:dyDescent="0.35"/>
    <row r="644" ht="13.5" customHeight="1" x14ac:dyDescent="0.35"/>
    <row r="645" ht="13.5" customHeight="1" x14ac:dyDescent="0.35"/>
    <row r="646" ht="13.5" customHeight="1" x14ac:dyDescent="0.35"/>
    <row r="647" ht="13.5" customHeight="1" x14ac:dyDescent="0.35"/>
    <row r="648" ht="13.5" customHeight="1" x14ac:dyDescent="0.35"/>
    <row r="649" ht="13.5" customHeight="1" x14ac:dyDescent="0.35"/>
    <row r="650" ht="13.5" customHeight="1" x14ac:dyDescent="0.35"/>
    <row r="651" ht="13.5" customHeight="1" x14ac:dyDescent="0.35"/>
    <row r="652" ht="13.5" customHeight="1" x14ac:dyDescent="0.35"/>
    <row r="653" ht="13.5" customHeight="1" x14ac:dyDescent="0.35"/>
    <row r="654" ht="13.5" customHeight="1" x14ac:dyDescent="0.35"/>
    <row r="655" ht="13.5" customHeight="1" x14ac:dyDescent="0.35"/>
    <row r="656" ht="13.5" customHeight="1" x14ac:dyDescent="0.35"/>
    <row r="657" ht="13.5" customHeight="1" x14ac:dyDescent="0.35"/>
    <row r="658" ht="13.5" customHeight="1" x14ac:dyDescent="0.35"/>
    <row r="659" ht="13.5" customHeight="1" x14ac:dyDescent="0.35"/>
    <row r="660" ht="13.5" customHeight="1" x14ac:dyDescent="0.35"/>
    <row r="661" ht="13.5" customHeight="1" x14ac:dyDescent="0.35"/>
    <row r="662" ht="13.5" customHeight="1" x14ac:dyDescent="0.35"/>
    <row r="663" ht="13.5" customHeight="1" x14ac:dyDescent="0.35"/>
    <row r="664" ht="13.5" customHeight="1" x14ac:dyDescent="0.35"/>
    <row r="665" ht="13.5" customHeight="1" x14ac:dyDescent="0.35"/>
    <row r="666" ht="13.5" customHeight="1" x14ac:dyDescent="0.35"/>
    <row r="667" ht="13.5" customHeight="1" x14ac:dyDescent="0.35"/>
    <row r="668" ht="13.5" customHeight="1" x14ac:dyDescent="0.35"/>
    <row r="669" ht="13.5" customHeight="1" x14ac:dyDescent="0.35"/>
    <row r="670" ht="13.5" customHeight="1" x14ac:dyDescent="0.35"/>
    <row r="671" ht="13.5" customHeight="1" x14ac:dyDescent="0.35"/>
    <row r="672" ht="13.5" customHeight="1" x14ac:dyDescent="0.35"/>
    <row r="673" ht="13.5" customHeight="1" x14ac:dyDescent="0.35"/>
    <row r="674" ht="13.5" customHeight="1" x14ac:dyDescent="0.35"/>
    <row r="675" ht="13.5" customHeight="1" x14ac:dyDescent="0.35"/>
    <row r="676" ht="13.5" customHeight="1" x14ac:dyDescent="0.35"/>
    <row r="677" ht="13.5" customHeight="1" x14ac:dyDescent="0.35"/>
    <row r="678" ht="13.5" customHeight="1" x14ac:dyDescent="0.35"/>
    <row r="679" ht="13.5" customHeight="1" x14ac:dyDescent="0.35"/>
    <row r="680" ht="13.5" customHeight="1" x14ac:dyDescent="0.35"/>
    <row r="681" ht="13.5" customHeight="1" x14ac:dyDescent="0.35"/>
    <row r="682" ht="13.5" customHeight="1" x14ac:dyDescent="0.35"/>
    <row r="683" ht="13.5" customHeight="1" x14ac:dyDescent="0.35"/>
    <row r="684" ht="13.5" customHeight="1" x14ac:dyDescent="0.35"/>
    <row r="685" ht="13.5" customHeight="1" x14ac:dyDescent="0.35"/>
    <row r="686" ht="13.5" customHeight="1" x14ac:dyDescent="0.35"/>
    <row r="687" ht="13.5" customHeight="1" x14ac:dyDescent="0.35"/>
    <row r="688" ht="13.5" customHeight="1" x14ac:dyDescent="0.35"/>
    <row r="689" ht="13.5" customHeight="1" x14ac:dyDescent="0.35"/>
    <row r="690" ht="13.5" customHeight="1" x14ac:dyDescent="0.35"/>
    <row r="691" ht="13.5" customHeight="1" x14ac:dyDescent="0.35"/>
    <row r="692" ht="13.5" customHeight="1" x14ac:dyDescent="0.35"/>
    <row r="693" ht="13.5" customHeight="1" x14ac:dyDescent="0.35"/>
    <row r="694" ht="13.5" customHeight="1" x14ac:dyDescent="0.35"/>
    <row r="695" ht="13.5" customHeight="1" x14ac:dyDescent="0.35"/>
    <row r="696" ht="13.5" customHeight="1" x14ac:dyDescent="0.35"/>
    <row r="697" ht="13.5" customHeight="1" x14ac:dyDescent="0.35"/>
    <row r="698" ht="13.5" customHeight="1" x14ac:dyDescent="0.35"/>
    <row r="699" ht="13.5" customHeight="1" x14ac:dyDescent="0.35"/>
    <row r="700" ht="13.5" customHeight="1" x14ac:dyDescent="0.35"/>
    <row r="701" ht="13.5" customHeight="1" x14ac:dyDescent="0.35"/>
    <row r="702" ht="13.5" customHeight="1" x14ac:dyDescent="0.35"/>
    <row r="703" ht="13.5" customHeight="1" x14ac:dyDescent="0.35"/>
    <row r="704" ht="13.5" customHeight="1" x14ac:dyDescent="0.35"/>
    <row r="705" ht="13.5" customHeight="1" x14ac:dyDescent="0.35"/>
    <row r="706" ht="13.5" customHeight="1" x14ac:dyDescent="0.35"/>
    <row r="707" ht="13.5" customHeight="1" x14ac:dyDescent="0.35"/>
    <row r="708" ht="13.5" customHeight="1" x14ac:dyDescent="0.35"/>
    <row r="709" ht="13.5" customHeight="1" x14ac:dyDescent="0.35"/>
    <row r="710" ht="13.5" customHeight="1" x14ac:dyDescent="0.35"/>
    <row r="711" ht="13.5" customHeight="1" x14ac:dyDescent="0.35"/>
    <row r="712" ht="13.5" customHeight="1" x14ac:dyDescent="0.35"/>
    <row r="713" ht="13.5" customHeight="1" x14ac:dyDescent="0.35"/>
    <row r="714" ht="13.5" customHeight="1" x14ac:dyDescent="0.35"/>
    <row r="715" ht="13.5" customHeight="1" x14ac:dyDescent="0.35"/>
    <row r="716" ht="13.5" customHeight="1" x14ac:dyDescent="0.35"/>
    <row r="717" ht="13.5" customHeight="1" x14ac:dyDescent="0.35"/>
    <row r="718" ht="13.5" customHeight="1" x14ac:dyDescent="0.35"/>
    <row r="719" ht="13.5" customHeight="1" x14ac:dyDescent="0.35"/>
    <row r="720" ht="13.5" customHeight="1" x14ac:dyDescent="0.35"/>
    <row r="721" ht="13.5" customHeight="1" x14ac:dyDescent="0.35"/>
    <row r="722" ht="13.5" customHeight="1" x14ac:dyDescent="0.35"/>
    <row r="723" ht="13.5" customHeight="1" x14ac:dyDescent="0.35"/>
    <row r="724" ht="13.5" customHeight="1" x14ac:dyDescent="0.35"/>
    <row r="725" ht="13.5" customHeight="1" x14ac:dyDescent="0.35"/>
    <row r="726" ht="13.5" customHeight="1" x14ac:dyDescent="0.35"/>
    <row r="727" ht="13.5" customHeight="1" x14ac:dyDescent="0.35"/>
    <row r="728" ht="13.5" customHeight="1" x14ac:dyDescent="0.35"/>
    <row r="729" ht="13.5" customHeight="1" x14ac:dyDescent="0.35"/>
    <row r="730" ht="13.5" customHeight="1" x14ac:dyDescent="0.35"/>
    <row r="731" ht="13.5" customHeight="1" x14ac:dyDescent="0.35"/>
    <row r="732" ht="13.5" customHeight="1" x14ac:dyDescent="0.35"/>
    <row r="733" ht="13.5" customHeight="1" x14ac:dyDescent="0.35"/>
    <row r="734" ht="13.5" customHeight="1" x14ac:dyDescent="0.35"/>
    <row r="735" ht="13.5" customHeight="1" x14ac:dyDescent="0.35"/>
    <row r="736" ht="13.5" customHeight="1" x14ac:dyDescent="0.35"/>
    <row r="737" ht="13.5" customHeight="1" x14ac:dyDescent="0.35"/>
    <row r="738" ht="13.5" customHeight="1" x14ac:dyDescent="0.35"/>
    <row r="739" ht="13.5" customHeight="1" x14ac:dyDescent="0.35"/>
    <row r="740" ht="13.5" customHeight="1" x14ac:dyDescent="0.35"/>
    <row r="741" ht="13.5" customHeight="1" x14ac:dyDescent="0.35"/>
    <row r="742" ht="13.5" customHeight="1" x14ac:dyDescent="0.35"/>
    <row r="743" ht="13.5" customHeight="1" x14ac:dyDescent="0.35"/>
    <row r="744" ht="13.5" customHeight="1" x14ac:dyDescent="0.35"/>
    <row r="745" ht="13.5" customHeight="1" x14ac:dyDescent="0.35"/>
    <row r="746" ht="13.5" customHeight="1" x14ac:dyDescent="0.35"/>
    <row r="747" ht="13.5" customHeight="1" x14ac:dyDescent="0.35"/>
    <row r="748" ht="13.5" customHeight="1" x14ac:dyDescent="0.35"/>
    <row r="749" ht="13.5" customHeight="1" x14ac:dyDescent="0.35"/>
    <row r="750" ht="13.5" customHeight="1" x14ac:dyDescent="0.35"/>
    <row r="751" ht="13.5" customHeight="1" x14ac:dyDescent="0.35"/>
    <row r="752" ht="13.5" customHeight="1" x14ac:dyDescent="0.35"/>
    <row r="753" ht="13.5" customHeight="1" x14ac:dyDescent="0.35"/>
    <row r="754" ht="13.5" customHeight="1" x14ac:dyDescent="0.35"/>
    <row r="755" ht="13.5" customHeight="1" x14ac:dyDescent="0.35"/>
    <row r="756" ht="13.5" customHeight="1" x14ac:dyDescent="0.35"/>
    <row r="757" ht="13.5" customHeight="1" x14ac:dyDescent="0.35"/>
    <row r="758" ht="13.5" customHeight="1" x14ac:dyDescent="0.35"/>
    <row r="759" ht="13.5" customHeight="1" x14ac:dyDescent="0.35"/>
    <row r="760" ht="13.5" customHeight="1" x14ac:dyDescent="0.35"/>
    <row r="761" ht="13.5" customHeight="1" x14ac:dyDescent="0.35"/>
    <row r="762" ht="13.5" customHeight="1" x14ac:dyDescent="0.35"/>
    <row r="763" ht="13.5" customHeight="1" x14ac:dyDescent="0.35"/>
    <row r="764" ht="13.5" customHeight="1" x14ac:dyDescent="0.35"/>
    <row r="765" ht="13.5" customHeight="1" x14ac:dyDescent="0.35"/>
    <row r="766" ht="13.5" customHeight="1" x14ac:dyDescent="0.35"/>
    <row r="767" ht="13.5" customHeight="1" x14ac:dyDescent="0.35"/>
    <row r="768" ht="13.5" customHeight="1" x14ac:dyDescent="0.35"/>
    <row r="769" ht="13.5" customHeight="1" x14ac:dyDescent="0.35"/>
    <row r="770" ht="13.5" customHeight="1" x14ac:dyDescent="0.35"/>
    <row r="771" ht="13.5" customHeight="1" x14ac:dyDescent="0.35"/>
    <row r="772" ht="13.5" customHeight="1" x14ac:dyDescent="0.35"/>
    <row r="773" ht="13.5" customHeight="1" x14ac:dyDescent="0.35"/>
    <row r="774" ht="13.5" customHeight="1" x14ac:dyDescent="0.35"/>
    <row r="775" ht="13.5" customHeight="1" x14ac:dyDescent="0.35"/>
    <row r="776" ht="13.5" customHeight="1" x14ac:dyDescent="0.35"/>
    <row r="777" ht="13.5" customHeight="1" x14ac:dyDescent="0.35"/>
    <row r="778" ht="13.5" customHeight="1" x14ac:dyDescent="0.35"/>
    <row r="779" ht="13.5" customHeight="1" x14ac:dyDescent="0.35"/>
    <row r="780" ht="13.5" customHeight="1" x14ac:dyDescent="0.35"/>
    <row r="781" ht="13.5" customHeight="1" x14ac:dyDescent="0.35"/>
    <row r="782" ht="13.5" customHeight="1" x14ac:dyDescent="0.35"/>
    <row r="783" ht="13.5" customHeight="1" x14ac:dyDescent="0.35"/>
    <row r="784" ht="13.5" customHeight="1" x14ac:dyDescent="0.35"/>
    <row r="785" ht="13.5" customHeight="1" x14ac:dyDescent="0.35"/>
    <row r="786" ht="13.5" customHeight="1" x14ac:dyDescent="0.35"/>
    <row r="787" ht="13.5" customHeight="1" x14ac:dyDescent="0.35"/>
    <row r="788" ht="13.5" customHeight="1" x14ac:dyDescent="0.35"/>
    <row r="789" ht="13.5" customHeight="1" x14ac:dyDescent="0.35"/>
    <row r="790" ht="13.5" customHeight="1" x14ac:dyDescent="0.35"/>
    <row r="791" ht="13.5" customHeight="1" x14ac:dyDescent="0.35"/>
    <row r="792" ht="13.5" customHeight="1" x14ac:dyDescent="0.35"/>
    <row r="793" ht="13.5" customHeight="1" x14ac:dyDescent="0.35"/>
    <row r="794" ht="13.5" customHeight="1" x14ac:dyDescent="0.35"/>
    <row r="795" ht="13.5" customHeight="1" x14ac:dyDescent="0.35"/>
    <row r="796" ht="13.5" customHeight="1" x14ac:dyDescent="0.35"/>
    <row r="797" ht="13.5" customHeight="1" x14ac:dyDescent="0.35"/>
    <row r="798" ht="13.5" customHeight="1" x14ac:dyDescent="0.35"/>
    <row r="799" ht="13.5" customHeight="1" x14ac:dyDescent="0.35"/>
    <row r="800" ht="13.5" customHeight="1" x14ac:dyDescent="0.35"/>
    <row r="801" ht="13.5" customHeight="1" x14ac:dyDescent="0.35"/>
    <row r="802" ht="13.5" customHeight="1" x14ac:dyDescent="0.35"/>
    <row r="803" ht="13.5" customHeight="1" x14ac:dyDescent="0.35"/>
    <row r="804" ht="13.5" customHeight="1" x14ac:dyDescent="0.35"/>
    <row r="805" ht="13.5" customHeight="1" x14ac:dyDescent="0.35"/>
    <row r="806" ht="13.5" customHeight="1" x14ac:dyDescent="0.35"/>
    <row r="807" ht="13.5" customHeight="1" x14ac:dyDescent="0.35"/>
    <row r="808" ht="13.5" customHeight="1" x14ac:dyDescent="0.35"/>
    <row r="809" ht="13.5" customHeight="1" x14ac:dyDescent="0.35"/>
    <row r="810" ht="13.5" customHeight="1" x14ac:dyDescent="0.35"/>
    <row r="811" ht="13.5" customHeight="1" x14ac:dyDescent="0.35"/>
    <row r="812" ht="13.5" customHeight="1" x14ac:dyDescent="0.35"/>
    <row r="813" ht="13.5" customHeight="1" x14ac:dyDescent="0.35"/>
    <row r="814" ht="13.5" customHeight="1" x14ac:dyDescent="0.35"/>
    <row r="815" ht="13.5" customHeight="1" x14ac:dyDescent="0.35"/>
    <row r="816" ht="13.5" customHeight="1" x14ac:dyDescent="0.35"/>
    <row r="817" ht="13.5" customHeight="1" x14ac:dyDescent="0.35"/>
    <row r="818" ht="13.5" customHeight="1" x14ac:dyDescent="0.35"/>
    <row r="819" ht="13.5" customHeight="1" x14ac:dyDescent="0.35"/>
    <row r="820" ht="13.5" customHeight="1" x14ac:dyDescent="0.35"/>
    <row r="821" ht="13.5" customHeight="1" x14ac:dyDescent="0.35"/>
    <row r="822" ht="13.5" customHeight="1" x14ac:dyDescent="0.35"/>
    <row r="823" ht="13.5" customHeight="1" x14ac:dyDescent="0.35"/>
    <row r="824" ht="13.5" customHeight="1" x14ac:dyDescent="0.35"/>
    <row r="825" ht="13.5" customHeight="1" x14ac:dyDescent="0.35"/>
    <row r="826" ht="13.5" customHeight="1" x14ac:dyDescent="0.35"/>
    <row r="827" ht="13.5" customHeight="1" x14ac:dyDescent="0.35"/>
    <row r="828" ht="13.5" customHeight="1" x14ac:dyDescent="0.35"/>
    <row r="829" ht="13.5" customHeight="1" x14ac:dyDescent="0.35"/>
    <row r="830" ht="13.5" customHeight="1" x14ac:dyDescent="0.35"/>
    <row r="831" ht="13.5" customHeight="1" x14ac:dyDescent="0.35"/>
    <row r="832" ht="13.5" customHeight="1" x14ac:dyDescent="0.35"/>
    <row r="833" ht="13.5" customHeight="1" x14ac:dyDescent="0.35"/>
    <row r="834" ht="13.5" customHeight="1" x14ac:dyDescent="0.35"/>
    <row r="835" ht="13.5" customHeight="1" x14ac:dyDescent="0.35"/>
    <row r="836" ht="13.5" customHeight="1" x14ac:dyDescent="0.35"/>
    <row r="837" ht="13.5" customHeight="1" x14ac:dyDescent="0.35"/>
    <row r="838" ht="13.5" customHeight="1" x14ac:dyDescent="0.35"/>
    <row r="839" ht="13.5" customHeight="1" x14ac:dyDescent="0.35"/>
    <row r="840" ht="13.5" customHeight="1" x14ac:dyDescent="0.35"/>
    <row r="841" ht="13.5" customHeight="1" x14ac:dyDescent="0.35"/>
    <row r="842" ht="13.5" customHeight="1" x14ac:dyDescent="0.35"/>
    <row r="843" ht="13.5" customHeight="1" x14ac:dyDescent="0.35"/>
    <row r="844" ht="13.5" customHeight="1" x14ac:dyDescent="0.35"/>
    <row r="845" ht="13.5" customHeight="1" x14ac:dyDescent="0.35"/>
    <row r="846" ht="13.5" customHeight="1" x14ac:dyDescent="0.35"/>
    <row r="847" ht="13.5" customHeight="1" x14ac:dyDescent="0.35"/>
    <row r="848" ht="13.5" customHeight="1" x14ac:dyDescent="0.35"/>
    <row r="849" ht="13.5" customHeight="1" x14ac:dyDescent="0.35"/>
    <row r="850" ht="13.5" customHeight="1" x14ac:dyDescent="0.35"/>
    <row r="851" ht="13.5" customHeight="1" x14ac:dyDescent="0.35"/>
    <row r="852" ht="13.5" customHeight="1" x14ac:dyDescent="0.35"/>
    <row r="853" ht="13.5" customHeight="1" x14ac:dyDescent="0.35"/>
    <row r="854" ht="13.5" customHeight="1" x14ac:dyDescent="0.35"/>
    <row r="855" ht="13.5" customHeight="1" x14ac:dyDescent="0.35"/>
    <row r="856" ht="13.5" customHeight="1" x14ac:dyDescent="0.35"/>
    <row r="857" ht="13.5" customHeight="1" x14ac:dyDescent="0.35"/>
    <row r="858" ht="13.5" customHeight="1" x14ac:dyDescent="0.35"/>
    <row r="859" ht="13.5" customHeight="1" x14ac:dyDescent="0.35"/>
    <row r="860" ht="13.5" customHeight="1" x14ac:dyDescent="0.35"/>
    <row r="861" ht="13.5" customHeight="1" x14ac:dyDescent="0.35"/>
    <row r="862" ht="13.5" customHeight="1" x14ac:dyDescent="0.35"/>
    <row r="863" ht="13.5" customHeight="1" x14ac:dyDescent="0.35"/>
    <row r="864" ht="13.5" customHeight="1" x14ac:dyDescent="0.35"/>
    <row r="865" ht="13.5" customHeight="1" x14ac:dyDescent="0.35"/>
    <row r="866" ht="13.5" customHeight="1" x14ac:dyDescent="0.35"/>
    <row r="867" ht="13.5" customHeight="1" x14ac:dyDescent="0.35"/>
    <row r="868" ht="13.5" customHeight="1" x14ac:dyDescent="0.35"/>
    <row r="869" ht="13.5" customHeight="1" x14ac:dyDescent="0.35"/>
    <row r="870" ht="13.5" customHeight="1" x14ac:dyDescent="0.35"/>
    <row r="871" ht="13.5" customHeight="1" x14ac:dyDescent="0.35"/>
    <row r="872" ht="13.5" customHeight="1" x14ac:dyDescent="0.35"/>
    <row r="873" ht="13.5" customHeight="1" x14ac:dyDescent="0.35"/>
    <row r="874" ht="13.5" customHeight="1" x14ac:dyDescent="0.35"/>
    <row r="875" ht="13.5" customHeight="1" x14ac:dyDescent="0.35"/>
    <row r="876" ht="13.5" customHeight="1" x14ac:dyDescent="0.35"/>
    <row r="877" ht="13.5" customHeight="1" x14ac:dyDescent="0.35"/>
    <row r="878" ht="13.5" customHeight="1" x14ac:dyDescent="0.35"/>
    <row r="879" ht="13.5" customHeight="1" x14ac:dyDescent="0.35"/>
    <row r="880" ht="13.5" customHeight="1" x14ac:dyDescent="0.35"/>
    <row r="881" ht="13.5" customHeight="1" x14ac:dyDescent="0.35"/>
    <row r="882" ht="13.5" customHeight="1" x14ac:dyDescent="0.35"/>
    <row r="883" ht="13.5" customHeight="1" x14ac:dyDescent="0.35"/>
    <row r="884" ht="13.5" customHeight="1" x14ac:dyDescent="0.35"/>
    <row r="885" ht="13.5" customHeight="1" x14ac:dyDescent="0.35"/>
    <row r="886" ht="13.5" customHeight="1" x14ac:dyDescent="0.35"/>
    <row r="887" ht="13.5" customHeight="1" x14ac:dyDescent="0.35"/>
    <row r="888" ht="13.5" customHeight="1" x14ac:dyDescent="0.35"/>
    <row r="889" ht="13.5" customHeight="1" x14ac:dyDescent="0.35"/>
    <row r="890" ht="13.5" customHeight="1" x14ac:dyDescent="0.35"/>
    <row r="891" ht="13.5" customHeight="1" x14ac:dyDescent="0.35"/>
    <row r="892" ht="13.5" customHeight="1" x14ac:dyDescent="0.35"/>
    <row r="893" ht="13.5" customHeight="1" x14ac:dyDescent="0.35"/>
    <row r="894" ht="13.5" customHeight="1" x14ac:dyDescent="0.35"/>
    <row r="895" ht="13.5" customHeight="1" x14ac:dyDescent="0.35"/>
    <row r="896" ht="13.5" customHeight="1" x14ac:dyDescent="0.35"/>
    <row r="897" ht="13.5" customHeight="1" x14ac:dyDescent="0.35"/>
    <row r="898" ht="13.5" customHeight="1" x14ac:dyDescent="0.35"/>
    <row r="899" ht="13.5" customHeight="1" x14ac:dyDescent="0.35"/>
    <row r="900" ht="13.5" customHeight="1" x14ac:dyDescent="0.35"/>
    <row r="901" ht="13.5" customHeight="1" x14ac:dyDescent="0.35"/>
    <row r="902" ht="13.5" customHeight="1" x14ac:dyDescent="0.35"/>
    <row r="903" ht="13.5" customHeight="1" x14ac:dyDescent="0.35"/>
    <row r="904" ht="13.5" customHeight="1" x14ac:dyDescent="0.35"/>
    <row r="905" ht="13.5" customHeight="1" x14ac:dyDescent="0.35"/>
    <row r="906" ht="13.5" customHeight="1" x14ac:dyDescent="0.35"/>
    <row r="907" ht="13.5" customHeight="1" x14ac:dyDescent="0.35"/>
    <row r="908" ht="13.5" customHeight="1" x14ac:dyDescent="0.35"/>
    <row r="909" ht="13.5" customHeight="1" x14ac:dyDescent="0.35"/>
    <row r="910" ht="13.5" customHeight="1" x14ac:dyDescent="0.35"/>
    <row r="911" ht="13.5" customHeight="1" x14ac:dyDescent="0.35"/>
    <row r="912" ht="13.5" customHeight="1" x14ac:dyDescent="0.35"/>
    <row r="913" ht="13.5" customHeight="1" x14ac:dyDescent="0.35"/>
    <row r="914" ht="13.5" customHeight="1" x14ac:dyDescent="0.35"/>
    <row r="915" ht="13.5" customHeight="1" x14ac:dyDescent="0.35"/>
    <row r="916" ht="13.5" customHeight="1" x14ac:dyDescent="0.35"/>
    <row r="917" ht="13.5" customHeight="1" x14ac:dyDescent="0.35"/>
    <row r="918" ht="13.5" customHeight="1" x14ac:dyDescent="0.35"/>
    <row r="919" ht="13.5" customHeight="1" x14ac:dyDescent="0.35"/>
    <row r="920" ht="13.5" customHeight="1" x14ac:dyDescent="0.35"/>
    <row r="921" ht="13.5" customHeight="1" x14ac:dyDescent="0.35"/>
    <row r="922" ht="13.5" customHeight="1" x14ac:dyDescent="0.35"/>
    <row r="923" ht="13.5" customHeight="1" x14ac:dyDescent="0.35"/>
    <row r="924" ht="13.5" customHeight="1" x14ac:dyDescent="0.35"/>
    <row r="925" ht="13.5" customHeight="1" x14ac:dyDescent="0.35"/>
    <row r="926" ht="13.5" customHeight="1" x14ac:dyDescent="0.35"/>
    <row r="927" ht="13.5" customHeight="1" x14ac:dyDescent="0.35"/>
    <row r="928" ht="13.5" customHeight="1" x14ac:dyDescent="0.35"/>
    <row r="929" ht="13.5" customHeight="1" x14ac:dyDescent="0.35"/>
    <row r="930" ht="13.5" customHeight="1" x14ac:dyDescent="0.35"/>
    <row r="931" ht="13.5" customHeight="1" x14ac:dyDescent="0.35"/>
    <row r="932" ht="13.5" customHeight="1" x14ac:dyDescent="0.35"/>
    <row r="933" ht="13.5" customHeight="1" x14ac:dyDescent="0.35"/>
    <row r="934" ht="13.5" customHeight="1" x14ac:dyDescent="0.35"/>
    <row r="935" ht="13.5" customHeight="1" x14ac:dyDescent="0.35"/>
    <row r="936" ht="13.5" customHeight="1" x14ac:dyDescent="0.35"/>
    <row r="937" ht="13.5" customHeight="1" x14ac:dyDescent="0.35"/>
    <row r="938" ht="13.5" customHeight="1" x14ac:dyDescent="0.35"/>
    <row r="939" ht="13.5" customHeight="1" x14ac:dyDescent="0.35"/>
    <row r="940" ht="13.5" customHeight="1" x14ac:dyDescent="0.35"/>
    <row r="941" ht="13.5" customHeight="1" x14ac:dyDescent="0.35"/>
    <row r="942" ht="13.5" customHeight="1" x14ac:dyDescent="0.35"/>
    <row r="943" ht="13.5" customHeight="1" x14ac:dyDescent="0.35"/>
    <row r="944" ht="13.5" customHeight="1" x14ac:dyDescent="0.35"/>
    <row r="945" ht="13.5" customHeight="1" x14ac:dyDescent="0.35"/>
    <row r="946" ht="13.5" customHeight="1" x14ac:dyDescent="0.35"/>
    <row r="947" ht="13.5" customHeight="1" x14ac:dyDescent="0.35"/>
    <row r="948" ht="13.5" customHeight="1" x14ac:dyDescent="0.35"/>
    <row r="949" ht="13.5" customHeight="1" x14ac:dyDescent="0.35"/>
    <row r="950" ht="13.5" customHeight="1" x14ac:dyDescent="0.35"/>
    <row r="951" ht="13.5" customHeight="1" x14ac:dyDescent="0.35"/>
    <row r="952" ht="13.5" customHeight="1" x14ac:dyDescent="0.35"/>
    <row r="953" ht="13.5" customHeight="1" x14ac:dyDescent="0.35"/>
    <row r="954" ht="13.5" customHeight="1" x14ac:dyDescent="0.35"/>
    <row r="955" ht="13.5" customHeight="1" x14ac:dyDescent="0.35"/>
    <row r="956" ht="13.5" customHeight="1" x14ac:dyDescent="0.35"/>
    <row r="957" ht="13.5" customHeight="1" x14ac:dyDescent="0.35"/>
    <row r="958" ht="13.5" customHeight="1" x14ac:dyDescent="0.35"/>
    <row r="959" ht="13.5" customHeight="1" x14ac:dyDescent="0.35"/>
    <row r="960" ht="13.5" customHeight="1" x14ac:dyDescent="0.35"/>
    <row r="961" ht="13.5" customHeight="1" x14ac:dyDescent="0.35"/>
    <row r="962" ht="13.5" customHeight="1" x14ac:dyDescent="0.35"/>
    <row r="963" ht="13.5" customHeight="1" x14ac:dyDescent="0.35"/>
    <row r="964" ht="13.5" customHeight="1" x14ac:dyDescent="0.35"/>
    <row r="965" ht="13.5" customHeight="1" x14ac:dyDescent="0.35"/>
    <row r="966" ht="13.5" customHeight="1" x14ac:dyDescent="0.35"/>
    <row r="967" ht="13.5" customHeight="1" x14ac:dyDescent="0.35"/>
    <row r="968" ht="13.5" customHeight="1" x14ac:dyDescent="0.35"/>
    <row r="969" ht="13.5" customHeight="1" x14ac:dyDescent="0.35"/>
    <row r="970" ht="13.5" customHeight="1" x14ac:dyDescent="0.35"/>
    <row r="971" ht="13.5" customHeight="1" x14ac:dyDescent="0.35"/>
    <row r="972" ht="13.5" customHeight="1" x14ac:dyDescent="0.35"/>
    <row r="973" ht="13.5" customHeight="1" x14ac:dyDescent="0.35"/>
    <row r="974" ht="13.5" customHeight="1" x14ac:dyDescent="0.35"/>
    <row r="975" ht="13.5" customHeight="1" x14ac:dyDescent="0.35"/>
    <row r="976" ht="13.5" customHeight="1" x14ac:dyDescent="0.35"/>
    <row r="977" ht="13.5" customHeight="1" x14ac:dyDescent="0.35"/>
    <row r="978" ht="13.5" customHeight="1" x14ac:dyDescent="0.35"/>
    <row r="979" ht="13.5" customHeight="1" x14ac:dyDescent="0.35"/>
    <row r="980" ht="13.5" customHeight="1" x14ac:dyDescent="0.35"/>
    <row r="981" ht="13.5" customHeight="1" x14ac:dyDescent="0.35"/>
    <row r="982" ht="13.5" customHeight="1" x14ac:dyDescent="0.35"/>
    <row r="983" ht="13.5" customHeight="1" x14ac:dyDescent="0.35"/>
    <row r="984" ht="13.5" customHeight="1" x14ac:dyDescent="0.35"/>
    <row r="985" ht="13.5" customHeight="1" x14ac:dyDescent="0.35"/>
    <row r="986" ht="13.5" customHeight="1" x14ac:dyDescent="0.35"/>
    <row r="987" ht="13.5" customHeight="1" x14ac:dyDescent="0.35"/>
    <row r="988" ht="13.5" customHeight="1" x14ac:dyDescent="0.35"/>
    <row r="989" ht="13.5" customHeight="1" x14ac:dyDescent="0.35"/>
    <row r="990" ht="13.5" customHeight="1" x14ac:dyDescent="0.35"/>
    <row r="991" ht="13.5" customHeight="1" x14ac:dyDescent="0.35"/>
    <row r="992" ht="13.5" customHeight="1" x14ac:dyDescent="0.35"/>
    <row r="993" ht="13.5" customHeight="1" x14ac:dyDescent="0.35"/>
    <row r="994" ht="13.5" customHeight="1" x14ac:dyDescent="0.35"/>
    <row r="995" ht="13.5" customHeight="1" x14ac:dyDescent="0.35"/>
    <row r="996" ht="13.5" customHeight="1" x14ac:dyDescent="0.35"/>
    <row r="997" ht="13.5" customHeight="1" x14ac:dyDescent="0.35"/>
    <row r="998" ht="13.5" customHeight="1" x14ac:dyDescent="0.35"/>
    <row r="999" ht="13.5" customHeight="1" x14ac:dyDescent="0.35"/>
    <row r="1000" ht="13.5" customHeight="1" x14ac:dyDescent="0.35"/>
    <row r="1001" ht="13.5" customHeight="1" x14ac:dyDescent="0.35"/>
  </sheetData>
  <mergeCells count="2">
    <mergeCell ref="B2:E2"/>
    <mergeCell ref="A32:C3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0"/>
  <sheetViews>
    <sheetView workbookViewId="0">
      <selection activeCell="K7" sqref="K7"/>
    </sheetView>
  </sheetViews>
  <sheetFormatPr defaultColWidth="17.26953125" defaultRowHeight="15" customHeight="1" x14ac:dyDescent="0.35"/>
  <cols>
    <col min="1" max="1" width="17.453125" customWidth="1"/>
    <col min="2" max="2" width="9.08984375" customWidth="1"/>
    <col min="3" max="3" width="20" customWidth="1"/>
    <col min="4" max="4" width="15.453125" customWidth="1"/>
    <col min="5" max="5" width="13.453125" customWidth="1"/>
    <col min="6" max="6" width="7.26953125" customWidth="1"/>
    <col min="7" max="7" width="17.26953125" customWidth="1"/>
    <col min="8" max="8" width="9.08984375" hidden="1" customWidth="1"/>
    <col min="9" max="9" width="8.984375E-2" hidden="1" customWidth="1"/>
    <col min="10" max="10" width="4.453125" customWidth="1"/>
    <col min="11" max="11" width="55.08984375" customWidth="1"/>
    <col min="12" max="14" width="9.08984375" customWidth="1"/>
    <col min="15" max="15" width="13.453125" customWidth="1"/>
    <col min="16" max="19" width="9.08984375" customWidth="1"/>
    <col min="20" max="26" width="10" customWidth="1"/>
  </cols>
  <sheetData>
    <row r="1" spans="1:13" ht="20.25" customHeight="1" x14ac:dyDescent="0.4">
      <c r="A1" s="67"/>
      <c r="B1" s="68"/>
      <c r="C1" s="69" t="s">
        <v>55</v>
      </c>
      <c r="D1" s="67"/>
      <c r="E1" s="68" t="s">
        <v>56</v>
      </c>
      <c r="F1" s="70"/>
      <c r="G1" s="71"/>
      <c r="H1" s="72" t="str">
        <f>IF(B6&gt;0,IF(B8&gt;0,IF(G6&gt;0,IF(G8&gt;0,1," ")," ")," ")," ")</f>
        <v xml:space="preserve"> </v>
      </c>
      <c r="J1" s="73"/>
      <c r="K1" s="73"/>
    </row>
    <row r="2" spans="1:13" ht="20.25" customHeight="1" x14ac:dyDescent="0.4">
      <c r="A2" s="74"/>
      <c r="B2" s="75"/>
      <c r="C2" s="76" t="s">
        <v>57</v>
      </c>
      <c r="D2" s="77"/>
      <c r="E2" s="77"/>
      <c r="F2" s="77"/>
      <c r="G2" s="78"/>
      <c r="J2" s="73"/>
      <c r="K2" s="79"/>
      <c r="L2" s="80"/>
    </row>
    <row r="3" spans="1:13" ht="18.75" customHeight="1" x14ac:dyDescent="0.35">
      <c r="A3" s="81" t="s">
        <v>58</v>
      </c>
      <c r="B3" s="81"/>
      <c r="C3" s="81"/>
      <c r="D3" s="82" t="s">
        <v>59</v>
      </c>
      <c r="E3" s="83" t="s">
        <v>88</v>
      </c>
      <c r="F3" s="84"/>
      <c r="G3" s="85"/>
      <c r="J3" s="73"/>
      <c r="K3" s="73"/>
    </row>
    <row r="4" spans="1:13" ht="13.5" customHeight="1" x14ac:dyDescent="0.35">
      <c r="A4" s="28"/>
      <c r="C4" s="86"/>
      <c r="D4" s="86"/>
      <c r="E4" s="86"/>
      <c r="F4" s="86"/>
      <c r="G4" s="87"/>
      <c r="J4" s="73"/>
      <c r="K4" s="73"/>
    </row>
    <row r="5" spans="1:13" ht="13.5" customHeight="1" x14ac:dyDescent="0.35">
      <c r="A5" s="88" t="s">
        <v>60</v>
      </c>
      <c r="B5" s="133" t="s">
        <v>61</v>
      </c>
      <c r="C5" s="134"/>
      <c r="D5" s="134"/>
      <c r="E5" s="134"/>
      <c r="F5" s="135"/>
      <c r="G5" s="89" t="s">
        <v>62</v>
      </c>
      <c r="J5" s="73"/>
      <c r="K5" s="73"/>
    </row>
    <row r="6" spans="1:13" ht="18" customHeight="1" x14ac:dyDescent="0.4">
      <c r="A6" s="88" t="s">
        <v>63</v>
      </c>
      <c r="B6" s="136"/>
      <c r="C6" s="137"/>
      <c r="D6" s="137"/>
      <c r="E6" s="137"/>
      <c r="F6" s="138"/>
      <c r="G6" s="90">
        <v>10000</v>
      </c>
      <c r="J6" s="73"/>
      <c r="K6" s="91"/>
      <c r="L6" s="80"/>
      <c r="M6" s="80"/>
    </row>
    <row r="7" spans="1:13" ht="16.5" customHeight="1" x14ac:dyDescent="0.4">
      <c r="A7" s="32" t="s">
        <v>64</v>
      </c>
      <c r="B7" s="136"/>
      <c r="C7" s="137"/>
      <c r="D7" s="137"/>
      <c r="E7" s="137"/>
      <c r="F7" s="138"/>
      <c r="G7" s="90">
        <v>15000</v>
      </c>
      <c r="J7" s="73"/>
      <c r="K7" s="91"/>
      <c r="L7" s="92"/>
      <c r="M7" s="93"/>
    </row>
    <row r="8" spans="1:13" ht="13.5" customHeight="1" x14ac:dyDescent="0.35">
      <c r="A8" s="88" t="s">
        <v>65</v>
      </c>
      <c r="B8" s="136"/>
      <c r="C8" s="137"/>
      <c r="D8" s="137"/>
      <c r="E8" s="137"/>
      <c r="F8" s="138"/>
      <c r="G8" s="90"/>
      <c r="J8" s="73"/>
      <c r="K8" s="73"/>
    </row>
    <row r="9" spans="1:13" ht="13.5" customHeight="1" x14ac:dyDescent="0.35">
      <c r="A9" s="32" t="s">
        <v>66</v>
      </c>
      <c r="B9" s="136"/>
      <c r="C9" s="137"/>
      <c r="D9" s="137"/>
      <c r="E9" s="137"/>
      <c r="F9" s="138"/>
      <c r="G9" s="90">
        <v>0</v>
      </c>
      <c r="J9" s="73"/>
      <c r="K9" s="73"/>
    </row>
    <row r="10" spans="1:13" ht="14.5" x14ac:dyDescent="0.35">
      <c r="A10" s="94"/>
      <c r="B10" s="86"/>
      <c r="C10" s="86"/>
      <c r="D10" s="95"/>
      <c r="E10" s="96"/>
      <c r="F10" s="97"/>
      <c r="G10" s="98"/>
      <c r="J10" s="73"/>
      <c r="K10" s="73"/>
    </row>
    <row r="11" spans="1:13" ht="13.5" customHeight="1" x14ac:dyDescent="0.35">
      <c r="A11" s="81" t="s">
        <v>67</v>
      </c>
      <c r="B11" s="99"/>
      <c r="C11" s="100"/>
      <c r="D11" s="100"/>
      <c r="E11" s="100"/>
      <c r="F11" s="100"/>
      <c r="G11" s="101"/>
      <c r="J11" s="73"/>
      <c r="K11" s="73"/>
    </row>
    <row r="12" spans="1:13" ht="22.5" customHeight="1" x14ac:dyDescent="0.35">
      <c r="A12" s="102"/>
      <c r="B12" s="139" t="s">
        <v>61</v>
      </c>
      <c r="C12" s="134"/>
      <c r="D12" s="135"/>
      <c r="E12" s="140" t="s">
        <v>68</v>
      </c>
      <c r="F12" s="135"/>
      <c r="G12" s="89" t="s">
        <v>62</v>
      </c>
      <c r="J12" s="73"/>
      <c r="K12" s="73"/>
    </row>
    <row r="13" spans="1:13" ht="14.5" x14ac:dyDescent="0.35">
      <c r="A13" s="103" t="s">
        <v>69</v>
      </c>
      <c r="B13" s="136" t="s">
        <v>70</v>
      </c>
      <c r="C13" s="137"/>
      <c r="D13" s="138"/>
      <c r="G13" s="90">
        <v>1</v>
      </c>
      <c r="H13" s="72">
        <f>IF(B13&gt;0,IF(B14&gt;0,IF(B15&gt;0,IF(G13&gt;0,IF(G14&gt;0,IF(G15&gt;0,1," ")," ")," ")," ")," ")," ")</f>
        <v>1</v>
      </c>
      <c r="J13" s="73"/>
      <c r="K13" s="104"/>
    </row>
    <row r="14" spans="1:13" ht="13.5" customHeight="1" x14ac:dyDescent="0.35">
      <c r="A14" s="88" t="s">
        <v>71</v>
      </c>
      <c r="B14" s="136" t="s">
        <v>72</v>
      </c>
      <c r="C14" s="137"/>
      <c r="D14" s="138"/>
      <c r="E14" s="141"/>
      <c r="F14" s="138"/>
      <c r="G14" s="90">
        <v>1</v>
      </c>
      <c r="J14" s="73"/>
      <c r="K14" s="104"/>
    </row>
    <row r="15" spans="1:13" ht="13.5" customHeight="1" x14ac:dyDescent="0.35">
      <c r="A15" s="88" t="s">
        <v>73</v>
      </c>
      <c r="B15" s="136" t="s">
        <v>74</v>
      </c>
      <c r="C15" s="137"/>
      <c r="D15" s="138"/>
      <c r="E15" s="141"/>
      <c r="F15" s="138"/>
      <c r="G15" s="90">
        <v>1</v>
      </c>
      <c r="J15" s="73"/>
      <c r="K15" s="73"/>
    </row>
    <row r="16" spans="1:13" ht="13.5" customHeight="1" x14ac:dyDescent="0.35">
      <c r="A16" s="88"/>
      <c r="B16" s="142"/>
      <c r="C16" s="143"/>
      <c r="D16" s="143"/>
      <c r="E16" s="144" t="s">
        <v>75</v>
      </c>
      <c r="F16" s="145"/>
      <c r="G16" s="105">
        <v>1</v>
      </c>
      <c r="J16" s="73"/>
      <c r="K16" s="73"/>
    </row>
    <row r="17" spans="1:11" ht="14.5" x14ac:dyDescent="0.35">
      <c r="A17" s="94"/>
      <c r="B17" s="97"/>
      <c r="C17" s="97"/>
      <c r="D17" s="97"/>
      <c r="E17" s="97"/>
      <c r="F17" s="97"/>
      <c r="G17" s="98"/>
      <c r="J17" s="73"/>
      <c r="K17" s="73"/>
    </row>
    <row r="18" spans="1:11" ht="12.75" customHeight="1" x14ac:dyDescent="0.35">
      <c r="A18" s="81" t="s">
        <v>76</v>
      </c>
      <c r="B18" s="100"/>
      <c r="C18" s="100"/>
      <c r="D18" s="100"/>
      <c r="E18" s="100"/>
      <c r="F18" s="100"/>
      <c r="G18" s="106"/>
      <c r="J18" s="73"/>
      <c r="K18" s="73"/>
    </row>
    <row r="19" spans="1:11" ht="22.5" customHeight="1" x14ac:dyDescent="0.35">
      <c r="A19" s="88"/>
      <c r="B19" s="139" t="s">
        <v>61</v>
      </c>
      <c r="C19" s="134"/>
      <c r="D19" s="135"/>
      <c r="E19" s="140" t="s">
        <v>68</v>
      </c>
      <c r="F19" s="135"/>
      <c r="G19" s="89" t="s">
        <v>62</v>
      </c>
      <c r="J19" s="73"/>
      <c r="K19" s="73"/>
    </row>
    <row r="20" spans="1:11" ht="14.5" x14ac:dyDescent="0.35">
      <c r="A20" s="103" t="s">
        <v>69</v>
      </c>
      <c r="B20" s="136" t="s">
        <v>77</v>
      </c>
      <c r="C20" s="137"/>
      <c r="D20" s="138"/>
      <c r="E20" s="141"/>
      <c r="F20" s="138"/>
      <c r="G20" s="90">
        <v>165000</v>
      </c>
      <c r="H20" s="72" t="str">
        <f>IF(B20&gt;0,IF(B21&gt;0,IF(B22&gt;0,IF(E20&gt;0,IF(E21&gt;0,IF(E22&gt;0,1," ")," ")," ")," ")," ")," ")</f>
        <v xml:space="preserve"> </v>
      </c>
      <c r="J20" s="73"/>
      <c r="K20" s="104"/>
    </row>
    <row r="21" spans="1:11" ht="14.5" x14ac:dyDescent="0.35">
      <c r="A21" s="88" t="s">
        <v>71</v>
      </c>
      <c r="B21" s="136" t="s">
        <v>77</v>
      </c>
      <c r="C21" s="137"/>
      <c r="D21" s="138"/>
      <c r="E21" s="141"/>
      <c r="F21" s="138"/>
      <c r="G21" s="90">
        <v>165000</v>
      </c>
      <c r="I21" s="72" t="str">
        <f>IF(H20=1,IF(H22=1,1," ")," ")</f>
        <v xml:space="preserve"> </v>
      </c>
      <c r="J21" s="73"/>
      <c r="K21" s="104"/>
    </row>
    <row r="22" spans="1:11" ht="14.5" x14ac:dyDescent="0.35">
      <c r="A22" s="88" t="s">
        <v>73</v>
      </c>
      <c r="B22" s="136" t="s">
        <v>78</v>
      </c>
      <c r="C22" s="137"/>
      <c r="D22" s="138"/>
      <c r="E22" s="141"/>
      <c r="F22" s="138"/>
      <c r="G22" s="90">
        <v>165000</v>
      </c>
      <c r="H22" s="72">
        <f>IF(G20&gt;0,IF(G21&gt;0,IF(G22&gt;0,1," ")," ")," ")</f>
        <v>1</v>
      </c>
      <c r="J22" s="73"/>
      <c r="K22" s="73"/>
    </row>
    <row r="23" spans="1:11" ht="13.5" customHeight="1" x14ac:dyDescent="0.35">
      <c r="A23" s="103"/>
      <c r="B23" s="107"/>
      <c r="C23" s="107"/>
      <c r="D23" s="107"/>
      <c r="E23" s="146" t="s">
        <v>75</v>
      </c>
      <c r="F23" s="145"/>
      <c r="G23" s="105">
        <f>SUM(G20:G22)/3</f>
        <v>165000</v>
      </c>
      <c r="J23" s="73"/>
      <c r="K23" s="73"/>
    </row>
    <row r="24" spans="1:11" ht="14.5" x14ac:dyDescent="0.35">
      <c r="A24" s="108"/>
      <c r="B24" s="109"/>
      <c r="C24" s="109"/>
      <c r="D24" s="109"/>
      <c r="E24" s="109"/>
      <c r="F24" s="97"/>
      <c r="G24" s="98"/>
      <c r="J24" s="73"/>
      <c r="K24" s="73"/>
    </row>
    <row r="25" spans="1:11" ht="15.75" customHeight="1" x14ac:dyDescent="0.35">
      <c r="A25" s="81" t="s">
        <v>79</v>
      </c>
      <c r="B25" s="110"/>
      <c r="C25" s="110"/>
      <c r="D25" s="110"/>
      <c r="E25" s="110"/>
      <c r="F25" s="100"/>
      <c r="G25" s="106"/>
      <c r="J25" s="73"/>
      <c r="K25" s="73"/>
    </row>
    <row r="26" spans="1:11" ht="28.5" customHeight="1" x14ac:dyDescent="0.35">
      <c r="A26" s="103"/>
      <c r="B26" s="139" t="s">
        <v>61</v>
      </c>
      <c r="C26" s="134"/>
      <c r="D26" s="135"/>
      <c r="E26" s="140" t="s">
        <v>68</v>
      </c>
      <c r="F26" s="135"/>
      <c r="G26" s="89" t="s">
        <v>62</v>
      </c>
      <c r="J26" s="73"/>
      <c r="K26" s="73"/>
    </row>
    <row r="27" spans="1:11" ht="14.5" x14ac:dyDescent="0.35">
      <c r="A27" s="103" t="s">
        <v>69</v>
      </c>
      <c r="B27" s="136"/>
      <c r="C27" s="137"/>
      <c r="D27" s="138"/>
      <c r="E27" s="141" t="s">
        <v>80</v>
      </c>
      <c r="F27" s="138"/>
      <c r="G27" s="111"/>
      <c r="H27" s="72" t="str">
        <f>IF(B27&gt;0,IF(B28&gt;0,IF(B29&gt;0,IF(E27&gt;0,IF(E28&gt;0,IF(E29&gt;0,1," ")," ")," ")," ")," ")," ")</f>
        <v xml:space="preserve"> </v>
      </c>
      <c r="J27" s="73"/>
      <c r="K27" s="104"/>
    </row>
    <row r="28" spans="1:11" ht="14.5" x14ac:dyDescent="0.35">
      <c r="A28" s="88" t="s">
        <v>71</v>
      </c>
      <c r="B28" s="136"/>
      <c r="C28" s="137"/>
      <c r="D28" s="138"/>
      <c r="E28" s="141" t="s">
        <v>80</v>
      </c>
      <c r="F28" s="138"/>
      <c r="G28" s="111"/>
      <c r="J28" s="73"/>
      <c r="K28" s="104"/>
    </row>
    <row r="29" spans="1:11" ht="14.5" x14ac:dyDescent="0.35">
      <c r="A29" s="88" t="s">
        <v>73</v>
      </c>
      <c r="B29" s="136"/>
      <c r="C29" s="137"/>
      <c r="D29" s="138"/>
      <c r="E29" s="141" t="s">
        <v>81</v>
      </c>
      <c r="F29" s="138"/>
      <c r="G29" s="111"/>
      <c r="H29" s="72" t="str">
        <f>IF(G27&gt;0,IF(G28&gt;0,IF(G29&gt;0,1," ")," ")," ")</f>
        <v xml:space="preserve"> </v>
      </c>
      <c r="J29" s="73"/>
      <c r="K29" s="73"/>
    </row>
    <row r="30" spans="1:11" ht="13.5" customHeight="1" x14ac:dyDescent="0.35">
      <c r="A30" s="88"/>
      <c r="B30" s="112"/>
      <c r="C30" s="112"/>
      <c r="D30" s="112"/>
      <c r="E30" s="146" t="s">
        <v>75</v>
      </c>
      <c r="F30" s="145"/>
      <c r="G30" s="105">
        <f>SUM(G27:G29)/3</f>
        <v>0</v>
      </c>
      <c r="J30" s="73"/>
      <c r="K30" s="73"/>
    </row>
    <row r="31" spans="1:11" ht="12.75" customHeight="1" x14ac:dyDescent="0.35">
      <c r="A31" s="108"/>
      <c r="B31" s="113"/>
      <c r="C31" s="113"/>
      <c r="D31" s="113"/>
      <c r="E31" s="113"/>
      <c r="F31" s="97"/>
      <c r="G31" s="98"/>
      <c r="J31" s="73"/>
      <c r="K31" s="73"/>
    </row>
    <row r="32" spans="1:11" ht="12.75" customHeight="1" x14ac:dyDescent="0.35">
      <c r="A32" s="81" t="s">
        <v>82</v>
      </c>
      <c r="B32" s="100"/>
      <c r="C32" s="100"/>
      <c r="D32" s="100"/>
      <c r="E32" s="100"/>
      <c r="F32" s="100"/>
      <c r="G32" s="106"/>
      <c r="J32" s="73"/>
      <c r="K32" s="73"/>
    </row>
    <row r="33" spans="1:11" ht="22.5" customHeight="1" x14ac:dyDescent="0.35">
      <c r="A33" s="88"/>
      <c r="B33" s="139" t="s">
        <v>61</v>
      </c>
      <c r="C33" s="134"/>
      <c r="D33" s="135"/>
      <c r="E33" s="140" t="s">
        <v>68</v>
      </c>
      <c r="F33" s="135"/>
      <c r="G33" s="89" t="s">
        <v>62</v>
      </c>
      <c r="J33" s="73"/>
      <c r="K33" s="73"/>
    </row>
    <row r="34" spans="1:11" ht="14.5" x14ac:dyDescent="0.35">
      <c r="A34" s="103" t="s">
        <v>69</v>
      </c>
      <c r="B34" s="136" t="s">
        <v>83</v>
      </c>
      <c r="C34" s="137"/>
      <c r="D34" s="138"/>
      <c r="E34" s="141"/>
      <c r="F34" s="138"/>
      <c r="G34" s="90">
        <v>431000</v>
      </c>
      <c r="H34" s="72" t="str">
        <f>IF(B34&gt;0,IF(B35&gt;0,IF(B36&gt;0,IF(E34&gt;0,IF(E35&gt;0,IF(E36&gt;0,1," ")," ")," ")," ")," ")," ")</f>
        <v xml:space="preserve"> </v>
      </c>
      <c r="J34" s="73"/>
      <c r="K34" s="104"/>
    </row>
    <row r="35" spans="1:11" ht="14.5" x14ac:dyDescent="0.35">
      <c r="A35" s="88" t="s">
        <v>71</v>
      </c>
      <c r="B35" s="136" t="s">
        <v>84</v>
      </c>
      <c r="C35" s="137"/>
      <c r="D35" s="138"/>
      <c r="E35" s="141"/>
      <c r="F35" s="138"/>
      <c r="G35" s="90">
        <v>431000</v>
      </c>
      <c r="J35" s="73"/>
      <c r="K35" s="104"/>
    </row>
    <row r="36" spans="1:11" ht="14.5" x14ac:dyDescent="0.35">
      <c r="A36" s="88" t="s">
        <v>73</v>
      </c>
      <c r="B36" s="136" t="s">
        <v>85</v>
      </c>
      <c r="C36" s="137"/>
      <c r="D36" s="138"/>
      <c r="E36" s="141"/>
      <c r="F36" s="138"/>
      <c r="G36" s="90">
        <v>431000</v>
      </c>
      <c r="H36" s="72">
        <f>IF(G34&gt;0,IF(G35&gt;0,IF(G36&gt;0,1," ")," ")," ")</f>
        <v>1</v>
      </c>
      <c r="J36" s="73"/>
      <c r="K36" s="73"/>
    </row>
    <row r="37" spans="1:11" ht="13.5" customHeight="1" x14ac:dyDescent="0.35">
      <c r="A37" s="103"/>
      <c r="B37" s="107"/>
      <c r="C37" s="107"/>
      <c r="D37" s="107"/>
      <c r="E37" s="146" t="s">
        <v>75</v>
      </c>
      <c r="F37" s="145"/>
      <c r="G37" s="105">
        <f>SUM(G34:G36)/3</f>
        <v>431000</v>
      </c>
      <c r="J37" s="73"/>
      <c r="K37" s="73"/>
    </row>
    <row r="38" spans="1:11" ht="14.5" x14ac:dyDescent="0.35">
      <c r="A38" s="108"/>
      <c r="B38" s="109"/>
      <c r="C38" s="109"/>
      <c r="D38" s="109"/>
      <c r="E38" s="109"/>
      <c r="F38" s="97"/>
      <c r="G38" s="98"/>
      <c r="J38" s="73"/>
      <c r="K38" s="73"/>
    </row>
    <row r="39" spans="1:11" ht="14.5" x14ac:dyDescent="0.35">
      <c r="A39" s="114" t="s">
        <v>86</v>
      </c>
      <c r="B39" s="115"/>
      <c r="C39" s="115"/>
      <c r="D39" s="115"/>
      <c r="E39" s="115"/>
      <c r="F39" s="116"/>
      <c r="G39" s="117"/>
      <c r="H39" s="72" t="str">
        <f>IF(H1=1,IF(H13=1,IF(H27=1,IF(H29=1,IF(H34=1,IF(H36=1,1," ")," ")," ")," ")," ")," ")</f>
        <v xml:space="preserve"> </v>
      </c>
      <c r="J39" s="73"/>
      <c r="K39" s="73"/>
    </row>
    <row r="40" spans="1:11" ht="13.5" customHeight="1" x14ac:dyDescent="0.35">
      <c r="A40" s="118"/>
      <c r="B40" s="119"/>
      <c r="C40" s="119"/>
      <c r="D40" s="119"/>
      <c r="E40" s="119"/>
      <c r="F40" s="119"/>
      <c r="G40" s="120"/>
      <c r="H40" s="121"/>
      <c r="I40" s="121"/>
      <c r="J40" s="122"/>
      <c r="K40" s="73"/>
    </row>
    <row r="41" spans="1:11" ht="13.5" customHeight="1" x14ac:dyDescent="0.35">
      <c r="A41" s="123"/>
      <c r="B41" s="124"/>
      <c r="C41" s="124"/>
      <c r="D41" s="124"/>
      <c r="E41" s="124"/>
      <c r="F41" s="124"/>
      <c r="G41" s="125"/>
      <c r="H41" s="121"/>
      <c r="I41" s="121"/>
      <c r="J41" s="122"/>
      <c r="K41" s="73"/>
    </row>
    <row r="42" spans="1:11" ht="13.5" customHeight="1" x14ac:dyDescent="0.35">
      <c r="A42" s="123"/>
      <c r="B42" s="124"/>
      <c r="C42" s="124"/>
      <c r="D42" s="124"/>
      <c r="E42" s="124"/>
      <c r="F42" s="124"/>
      <c r="G42" s="125"/>
      <c r="H42" s="121"/>
      <c r="I42" s="121"/>
      <c r="J42" s="122"/>
      <c r="K42" s="73"/>
    </row>
    <row r="43" spans="1:11" ht="13.5" customHeight="1" x14ac:dyDescent="0.35">
      <c r="A43" s="123"/>
      <c r="B43" s="124"/>
      <c r="C43" s="124"/>
      <c r="D43" s="124"/>
      <c r="E43" s="124"/>
      <c r="F43" s="124"/>
      <c r="G43" s="125"/>
      <c r="H43" s="121"/>
      <c r="I43" s="121"/>
      <c r="J43" s="122"/>
      <c r="K43" s="73"/>
    </row>
    <row r="44" spans="1:11" ht="13.5" customHeight="1" x14ac:dyDescent="0.35">
      <c r="A44" s="123"/>
      <c r="B44" s="124"/>
      <c r="C44" s="124"/>
      <c r="D44" s="124"/>
      <c r="E44" s="124"/>
      <c r="F44" s="124"/>
      <c r="G44" s="125"/>
      <c r="H44" s="121"/>
      <c r="I44" s="121"/>
      <c r="J44" s="122"/>
      <c r="K44" s="73"/>
    </row>
    <row r="45" spans="1:11" ht="13.5" customHeight="1" x14ac:dyDescent="0.35">
      <c r="A45" s="123"/>
      <c r="B45" s="124"/>
      <c r="C45" s="124"/>
      <c r="D45" s="124"/>
      <c r="E45" s="124"/>
      <c r="F45" s="124"/>
      <c r="G45" s="125"/>
      <c r="H45" s="121"/>
      <c r="I45" s="121"/>
      <c r="J45" s="122"/>
      <c r="K45" s="73"/>
    </row>
    <row r="46" spans="1:11" ht="13.5" customHeight="1" x14ac:dyDescent="0.35">
      <c r="A46" s="123"/>
      <c r="B46" s="124"/>
      <c r="C46" s="124"/>
      <c r="D46" s="124"/>
      <c r="E46" s="124"/>
      <c r="F46" s="124"/>
      <c r="G46" s="125"/>
      <c r="H46" s="121"/>
      <c r="I46" s="121"/>
      <c r="J46" s="122"/>
      <c r="K46" s="73"/>
    </row>
    <row r="47" spans="1:11" ht="13.5" customHeight="1" x14ac:dyDescent="0.35">
      <c r="A47" s="123"/>
      <c r="B47" s="124"/>
      <c r="C47" s="124"/>
      <c r="D47" s="124"/>
      <c r="E47" s="124"/>
      <c r="F47" s="124"/>
      <c r="G47" s="125"/>
      <c r="H47" s="121"/>
      <c r="I47" s="121"/>
      <c r="J47" s="122"/>
      <c r="K47" s="73"/>
    </row>
    <row r="48" spans="1:11" ht="13.5" customHeight="1" x14ac:dyDescent="0.35">
      <c r="A48" s="123"/>
      <c r="B48" s="124"/>
      <c r="C48" s="124"/>
      <c r="D48" s="124"/>
      <c r="E48" s="124"/>
      <c r="F48" s="124"/>
      <c r="G48" s="125"/>
      <c r="H48" s="121"/>
      <c r="I48" s="121"/>
      <c r="J48" s="122"/>
      <c r="K48" s="73"/>
    </row>
    <row r="49" spans="1:11" ht="14.5" x14ac:dyDescent="0.35">
      <c r="A49" s="126"/>
      <c r="B49" s="127"/>
      <c r="C49" s="127"/>
      <c r="D49" s="127"/>
      <c r="E49" s="127"/>
      <c r="F49" s="127"/>
      <c r="G49" s="128"/>
      <c r="H49" s="121"/>
      <c r="I49" s="121"/>
      <c r="J49" s="122"/>
      <c r="K49" s="73"/>
    </row>
    <row r="50" spans="1:11" ht="13.5" customHeigh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t="13.5" customHeight="1" x14ac:dyDescent="0.35"/>
    <row r="52" spans="1:11" ht="13.5" customHeight="1" x14ac:dyDescent="0.35"/>
    <row r="53" spans="1:11" ht="13.5" customHeight="1" x14ac:dyDescent="0.35"/>
    <row r="54" spans="1:11" ht="13.5" customHeight="1" x14ac:dyDescent="0.35"/>
    <row r="55" spans="1:11" ht="13.5" customHeight="1" x14ac:dyDescent="0.35"/>
    <row r="56" spans="1:11" ht="13.5" customHeight="1" x14ac:dyDescent="0.35"/>
    <row r="57" spans="1:11" ht="13.5" customHeight="1" x14ac:dyDescent="0.35"/>
    <row r="58" spans="1:11" ht="13.5" customHeight="1" x14ac:dyDescent="0.35"/>
    <row r="59" spans="1:11" ht="13.5" customHeight="1" x14ac:dyDescent="0.35"/>
    <row r="60" spans="1:11" ht="13.5" customHeight="1" x14ac:dyDescent="0.35"/>
    <row r="61" spans="1:11" ht="13.5" customHeight="1" x14ac:dyDescent="0.35"/>
    <row r="62" spans="1:11" ht="13.5" customHeight="1" x14ac:dyDescent="0.35"/>
    <row r="63" spans="1:11" ht="13.5" customHeight="1" x14ac:dyDescent="0.35"/>
    <row r="64" spans="1:11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  <row r="101" ht="13.5" customHeight="1" x14ac:dyDescent="0.35"/>
    <row r="102" ht="13.5" customHeight="1" x14ac:dyDescent="0.35"/>
    <row r="103" ht="13.5" customHeight="1" x14ac:dyDescent="0.35"/>
    <row r="104" ht="13.5" customHeight="1" x14ac:dyDescent="0.35"/>
    <row r="105" ht="13.5" customHeight="1" x14ac:dyDescent="0.35"/>
    <row r="106" ht="13.5" customHeight="1" x14ac:dyDescent="0.35"/>
    <row r="107" ht="13.5" customHeight="1" x14ac:dyDescent="0.35"/>
    <row r="108" ht="13.5" customHeight="1" x14ac:dyDescent="0.35"/>
    <row r="109" ht="13.5" customHeight="1" x14ac:dyDescent="0.35"/>
    <row r="110" ht="13.5" customHeight="1" x14ac:dyDescent="0.35"/>
    <row r="111" ht="13.5" customHeight="1" x14ac:dyDescent="0.35"/>
    <row r="112" ht="13.5" customHeight="1" x14ac:dyDescent="0.35"/>
    <row r="113" ht="13.5" customHeight="1" x14ac:dyDescent="0.35"/>
    <row r="114" ht="13.5" customHeight="1" x14ac:dyDescent="0.35"/>
    <row r="115" ht="13.5" customHeight="1" x14ac:dyDescent="0.35"/>
    <row r="116" ht="13.5" customHeight="1" x14ac:dyDescent="0.35"/>
    <row r="117" ht="13.5" customHeight="1" x14ac:dyDescent="0.35"/>
    <row r="118" ht="13.5" customHeight="1" x14ac:dyDescent="0.35"/>
    <row r="119" ht="13.5" customHeight="1" x14ac:dyDescent="0.35"/>
    <row r="120" ht="13.5" customHeight="1" x14ac:dyDescent="0.35"/>
    <row r="121" ht="13.5" customHeight="1" x14ac:dyDescent="0.35"/>
    <row r="122" ht="13.5" customHeight="1" x14ac:dyDescent="0.35"/>
    <row r="123" ht="13.5" customHeight="1" x14ac:dyDescent="0.35"/>
    <row r="124" ht="13.5" customHeight="1" x14ac:dyDescent="0.35"/>
    <row r="125" ht="13.5" customHeight="1" x14ac:dyDescent="0.35"/>
    <row r="126" ht="13.5" customHeight="1" x14ac:dyDescent="0.35"/>
    <row r="127" ht="13.5" customHeight="1" x14ac:dyDescent="0.35"/>
    <row r="128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  <row r="226" ht="13.5" customHeight="1" x14ac:dyDescent="0.35"/>
    <row r="227" ht="13.5" customHeight="1" x14ac:dyDescent="0.35"/>
    <row r="228" ht="13.5" customHeight="1" x14ac:dyDescent="0.35"/>
    <row r="229" ht="13.5" customHeight="1" x14ac:dyDescent="0.35"/>
    <row r="230" ht="13.5" customHeight="1" x14ac:dyDescent="0.35"/>
    <row r="231" ht="13.5" customHeight="1" x14ac:dyDescent="0.35"/>
    <row r="232" ht="13.5" customHeight="1" x14ac:dyDescent="0.35"/>
    <row r="233" ht="13.5" customHeight="1" x14ac:dyDescent="0.35"/>
    <row r="234" ht="13.5" customHeight="1" x14ac:dyDescent="0.35"/>
    <row r="235" ht="13.5" customHeight="1" x14ac:dyDescent="0.35"/>
    <row r="236" ht="13.5" customHeight="1" x14ac:dyDescent="0.35"/>
    <row r="237" ht="13.5" customHeight="1" x14ac:dyDescent="0.35"/>
    <row r="238" ht="13.5" customHeight="1" x14ac:dyDescent="0.35"/>
    <row r="239" ht="13.5" customHeight="1" x14ac:dyDescent="0.35"/>
    <row r="240" ht="13.5" customHeight="1" x14ac:dyDescent="0.35"/>
    <row r="241" ht="13.5" customHeight="1" x14ac:dyDescent="0.35"/>
    <row r="242" ht="13.5" customHeight="1" x14ac:dyDescent="0.35"/>
    <row r="243" ht="13.5" customHeight="1" x14ac:dyDescent="0.35"/>
    <row r="244" ht="13.5" customHeight="1" x14ac:dyDescent="0.35"/>
    <row r="245" ht="13.5" customHeight="1" x14ac:dyDescent="0.35"/>
    <row r="246" ht="13.5" customHeight="1" x14ac:dyDescent="0.35"/>
    <row r="247" ht="13.5" customHeight="1" x14ac:dyDescent="0.35"/>
    <row r="248" ht="13.5" customHeight="1" x14ac:dyDescent="0.35"/>
    <row r="249" ht="13.5" customHeight="1" x14ac:dyDescent="0.35"/>
    <row r="250" ht="13.5" customHeight="1" x14ac:dyDescent="0.35"/>
    <row r="251" ht="13.5" customHeight="1" x14ac:dyDescent="0.35"/>
    <row r="252" ht="13.5" customHeight="1" x14ac:dyDescent="0.35"/>
    <row r="253" ht="13.5" customHeight="1" x14ac:dyDescent="0.35"/>
    <row r="254" ht="13.5" customHeight="1" x14ac:dyDescent="0.35"/>
    <row r="255" ht="13.5" customHeight="1" x14ac:dyDescent="0.35"/>
    <row r="256" ht="13.5" customHeight="1" x14ac:dyDescent="0.35"/>
    <row r="257" ht="13.5" customHeight="1" x14ac:dyDescent="0.35"/>
    <row r="258" ht="13.5" customHeight="1" x14ac:dyDescent="0.35"/>
    <row r="259" ht="13.5" customHeight="1" x14ac:dyDescent="0.35"/>
    <row r="260" ht="13.5" customHeight="1" x14ac:dyDescent="0.35"/>
    <row r="261" ht="13.5" customHeight="1" x14ac:dyDescent="0.35"/>
    <row r="262" ht="13.5" customHeight="1" x14ac:dyDescent="0.35"/>
    <row r="263" ht="13.5" customHeight="1" x14ac:dyDescent="0.35"/>
    <row r="264" ht="13.5" customHeight="1" x14ac:dyDescent="0.35"/>
    <row r="265" ht="13.5" customHeight="1" x14ac:dyDescent="0.35"/>
    <row r="266" ht="13.5" customHeight="1" x14ac:dyDescent="0.35"/>
    <row r="267" ht="13.5" customHeight="1" x14ac:dyDescent="0.35"/>
    <row r="268" ht="13.5" customHeight="1" x14ac:dyDescent="0.35"/>
    <row r="269" ht="13.5" customHeight="1" x14ac:dyDescent="0.35"/>
    <row r="270" ht="13.5" customHeight="1" x14ac:dyDescent="0.35"/>
    <row r="271" ht="13.5" customHeight="1" x14ac:dyDescent="0.35"/>
    <row r="272" ht="13.5" customHeight="1" x14ac:dyDescent="0.35"/>
    <row r="273" ht="13.5" customHeight="1" x14ac:dyDescent="0.35"/>
    <row r="274" ht="13.5" customHeight="1" x14ac:dyDescent="0.35"/>
    <row r="275" ht="13.5" customHeight="1" x14ac:dyDescent="0.35"/>
    <row r="276" ht="13.5" customHeight="1" x14ac:dyDescent="0.35"/>
    <row r="277" ht="13.5" customHeight="1" x14ac:dyDescent="0.35"/>
    <row r="278" ht="13.5" customHeight="1" x14ac:dyDescent="0.35"/>
    <row r="279" ht="13.5" customHeight="1" x14ac:dyDescent="0.35"/>
    <row r="280" ht="13.5" customHeight="1" x14ac:dyDescent="0.35"/>
    <row r="281" ht="13.5" customHeight="1" x14ac:dyDescent="0.35"/>
    <row r="282" ht="13.5" customHeight="1" x14ac:dyDescent="0.35"/>
    <row r="283" ht="13.5" customHeight="1" x14ac:dyDescent="0.35"/>
    <row r="284" ht="13.5" customHeight="1" x14ac:dyDescent="0.35"/>
    <row r="285" ht="13.5" customHeight="1" x14ac:dyDescent="0.35"/>
    <row r="286" ht="13.5" customHeight="1" x14ac:dyDescent="0.35"/>
    <row r="287" ht="13.5" customHeight="1" x14ac:dyDescent="0.35"/>
    <row r="288" ht="13.5" customHeight="1" x14ac:dyDescent="0.35"/>
    <row r="289" ht="13.5" customHeight="1" x14ac:dyDescent="0.35"/>
    <row r="290" ht="13.5" customHeight="1" x14ac:dyDescent="0.35"/>
    <row r="291" ht="13.5" customHeight="1" x14ac:dyDescent="0.35"/>
    <row r="292" ht="13.5" customHeight="1" x14ac:dyDescent="0.35"/>
    <row r="293" ht="13.5" customHeight="1" x14ac:dyDescent="0.35"/>
    <row r="294" ht="13.5" customHeight="1" x14ac:dyDescent="0.35"/>
    <row r="295" ht="13.5" customHeight="1" x14ac:dyDescent="0.35"/>
    <row r="296" ht="13.5" customHeight="1" x14ac:dyDescent="0.35"/>
    <row r="297" ht="13.5" customHeight="1" x14ac:dyDescent="0.35"/>
    <row r="298" ht="13.5" customHeight="1" x14ac:dyDescent="0.35"/>
    <row r="299" ht="13.5" customHeight="1" x14ac:dyDescent="0.35"/>
    <row r="300" ht="13.5" customHeight="1" x14ac:dyDescent="0.35"/>
    <row r="301" ht="13.5" customHeight="1" x14ac:dyDescent="0.35"/>
    <row r="302" ht="13.5" customHeight="1" x14ac:dyDescent="0.35"/>
    <row r="303" ht="13.5" customHeight="1" x14ac:dyDescent="0.35"/>
    <row r="304" ht="13.5" customHeight="1" x14ac:dyDescent="0.35"/>
    <row r="305" ht="13.5" customHeight="1" x14ac:dyDescent="0.35"/>
    <row r="306" ht="13.5" customHeight="1" x14ac:dyDescent="0.35"/>
    <row r="307" ht="13.5" customHeight="1" x14ac:dyDescent="0.35"/>
    <row r="308" ht="13.5" customHeight="1" x14ac:dyDescent="0.35"/>
    <row r="309" ht="13.5" customHeight="1" x14ac:dyDescent="0.35"/>
    <row r="310" ht="13.5" customHeight="1" x14ac:dyDescent="0.35"/>
    <row r="311" ht="13.5" customHeight="1" x14ac:dyDescent="0.35"/>
    <row r="312" ht="13.5" customHeight="1" x14ac:dyDescent="0.35"/>
    <row r="313" ht="13.5" customHeight="1" x14ac:dyDescent="0.35"/>
    <row r="314" ht="13.5" customHeight="1" x14ac:dyDescent="0.35"/>
    <row r="315" ht="13.5" customHeight="1" x14ac:dyDescent="0.35"/>
    <row r="316" ht="13.5" customHeight="1" x14ac:dyDescent="0.35"/>
    <row r="317" ht="13.5" customHeight="1" x14ac:dyDescent="0.35"/>
    <row r="318" ht="13.5" customHeight="1" x14ac:dyDescent="0.35"/>
    <row r="319" ht="13.5" customHeight="1" x14ac:dyDescent="0.35"/>
    <row r="320" ht="13.5" customHeight="1" x14ac:dyDescent="0.35"/>
    <row r="321" ht="13.5" customHeight="1" x14ac:dyDescent="0.35"/>
    <row r="322" ht="13.5" customHeight="1" x14ac:dyDescent="0.35"/>
    <row r="323" ht="13.5" customHeight="1" x14ac:dyDescent="0.35"/>
    <row r="324" ht="13.5" customHeight="1" x14ac:dyDescent="0.35"/>
    <row r="325" ht="13.5" customHeight="1" x14ac:dyDescent="0.35"/>
    <row r="326" ht="13.5" customHeight="1" x14ac:dyDescent="0.35"/>
    <row r="327" ht="13.5" customHeight="1" x14ac:dyDescent="0.35"/>
    <row r="328" ht="13.5" customHeight="1" x14ac:dyDescent="0.35"/>
    <row r="329" ht="13.5" customHeight="1" x14ac:dyDescent="0.35"/>
    <row r="330" ht="13.5" customHeight="1" x14ac:dyDescent="0.35"/>
    <row r="331" ht="13.5" customHeight="1" x14ac:dyDescent="0.35"/>
    <row r="332" ht="13.5" customHeight="1" x14ac:dyDescent="0.35"/>
    <row r="333" ht="13.5" customHeight="1" x14ac:dyDescent="0.35"/>
    <row r="334" ht="13.5" customHeight="1" x14ac:dyDescent="0.35"/>
    <row r="335" ht="13.5" customHeight="1" x14ac:dyDescent="0.35"/>
    <row r="336" ht="13.5" customHeight="1" x14ac:dyDescent="0.35"/>
    <row r="337" ht="13.5" customHeight="1" x14ac:dyDescent="0.35"/>
    <row r="338" ht="13.5" customHeight="1" x14ac:dyDescent="0.35"/>
    <row r="339" ht="13.5" customHeight="1" x14ac:dyDescent="0.35"/>
    <row r="340" ht="13.5" customHeight="1" x14ac:dyDescent="0.35"/>
    <row r="341" ht="13.5" customHeight="1" x14ac:dyDescent="0.35"/>
    <row r="342" ht="13.5" customHeight="1" x14ac:dyDescent="0.35"/>
    <row r="343" ht="13.5" customHeight="1" x14ac:dyDescent="0.35"/>
    <row r="344" ht="13.5" customHeight="1" x14ac:dyDescent="0.35"/>
    <row r="345" ht="13.5" customHeight="1" x14ac:dyDescent="0.35"/>
    <row r="346" ht="13.5" customHeight="1" x14ac:dyDescent="0.35"/>
    <row r="347" ht="13.5" customHeight="1" x14ac:dyDescent="0.35"/>
    <row r="348" ht="13.5" customHeight="1" x14ac:dyDescent="0.35"/>
    <row r="349" ht="13.5" customHeight="1" x14ac:dyDescent="0.35"/>
    <row r="350" ht="13.5" customHeight="1" x14ac:dyDescent="0.35"/>
    <row r="351" ht="13.5" customHeight="1" x14ac:dyDescent="0.35"/>
    <row r="352" ht="13.5" customHeight="1" x14ac:dyDescent="0.35"/>
    <row r="353" ht="13.5" customHeight="1" x14ac:dyDescent="0.35"/>
    <row r="354" ht="13.5" customHeight="1" x14ac:dyDescent="0.35"/>
    <row r="355" ht="13.5" customHeight="1" x14ac:dyDescent="0.35"/>
    <row r="356" ht="13.5" customHeight="1" x14ac:dyDescent="0.35"/>
    <row r="357" ht="13.5" customHeight="1" x14ac:dyDescent="0.35"/>
    <row r="358" ht="13.5" customHeight="1" x14ac:dyDescent="0.35"/>
    <row r="359" ht="13.5" customHeight="1" x14ac:dyDescent="0.35"/>
    <row r="360" ht="13.5" customHeight="1" x14ac:dyDescent="0.35"/>
    <row r="361" ht="13.5" customHeight="1" x14ac:dyDescent="0.35"/>
    <row r="362" ht="13.5" customHeight="1" x14ac:dyDescent="0.35"/>
    <row r="363" ht="13.5" customHeight="1" x14ac:dyDescent="0.35"/>
    <row r="364" ht="13.5" customHeight="1" x14ac:dyDescent="0.35"/>
    <row r="365" ht="13.5" customHeight="1" x14ac:dyDescent="0.35"/>
    <row r="366" ht="13.5" customHeight="1" x14ac:dyDescent="0.35"/>
    <row r="367" ht="13.5" customHeight="1" x14ac:dyDescent="0.35"/>
    <row r="368" ht="13.5" customHeight="1" x14ac:dyDescent="0.35"/>
    <row r="369" ht="13.5" customHeight="1" x14ac:dyDescent="0.35"/>
    <row r="370" ht="13.5" customHeight="1" x14ac:dyDescent="0.35"/>
    <row r="371" ht="13.5" customHeight="1" x14ac:dyDescent="0.35"/>
    <row r="372" ht="13.5" customHeight="1" x14ac:dyDescent="0.35"/>
    <row r="373" ht="13.5" customHeight="1" x14ac:dyDescent="0.35"/>
    <row r="374" ht="13.5" customHeight="1" x14ac:dyDescent="0.35"/>
    <row r="375" ht="13.5" customHeight="1" x14ac:dyDescent="0.35"/>
    <row r="376" ht="13.5" customHeight="1" x14ac:dyDescent="0.35"/>
    <row r="377" ht="13.5" customHeight="1" x14ac:dyDescent="0.35"/>
    <row r="378" ht="13.5" customHeight="1" x14ac:dyDescent="0.35"/>
    <row r="379" ht="13.5" customHeight="1" x14ac:dyDescent="0.35"/>
    <row r="380" ht="13.5" customHeight="1" x14ac:dyDescent="0.35"/>
    <row r="381" ht="13.5" customHeight="1" x14ac:dyDescent="0.35"/>
    <row r="382" ht="13.5" customHeight="1" x14ac:dyDescent="0.35"/>
    <row r="383" ht="13.5" customHeight="1" x14ac:dyDescent="0.35"/>
    <row r="384" ht="13.5" customHeight="1" x14ac:dyDescent="0.35"/>
    <row r="385" ht="13.5" customHeight="1" x14ac:dyDescent="0.35"/>
    <row r="386" ht="13.5" customHeight="1" x14ac:dyDescent="0.35"/>
    <row r="387" ht="13.5" customHeight="1" x14ac:dyDescent="0.35"/>
    <row r="388" ht="13.5" customHeight="1" x14ac:dyDescent="0.35"/>
    <row r="389" ht="13.5" customHeight="1" x14ac:dyDescent="0.35"/>
    <row r="390" ht="13.5" customHeight="1" x14ac:dyDescent="0.35"/>
    <row r="391" ht="13.5" customHeight="1" x14ac:dyDescent="0.35"/>
    <row r="392" ht="13.5" customHeight="1" x14ac:dyDescent="0.35"/>
    <row r="393" ht="13.5" customHeight="1" x14ac:dyDescent="0.35"/>
    <row r="394" ht="13.5" customHeight="1" x14ac:dyDescent="0.35"/>
    <row r="395" ht="13.5" customHeight="1" x14ac:dyDescent="0.35"/>
    <row r="396" ht="13.5" customHeight="1" x14ac:dyDescent="0.35"/>
    <row r="397" ht="13.5" customHeight="1" x14ac:dyDescent="0.35"/>
    <row r="398" ht="13.5" customHeight="1" x14ac:dyDescent="0.35"/>
    <row r="399" ht="13.5" customHeight="1" x14ac:dyDescent="0.35"/>
    <row r="400" ht="13.5" customHeight="1" x14ac:dyDescent="0.35"/>
    <row r="401" ht="13.5" customHeight="1" x14ac:dyDescent="0.35"/>
    <row r="402" ht="13.5" customHeight="1" x14ac:dyDescent="0.35"/>
    <row r="403" ht="13.5" customHeight="1" x14ac:dyDescent="0.35"/>
    <row r="404" ht="13.5" customHeight="1" x14ac:dyDescent="0.35"/>
    <row r="405" ht="13.5" customHeight="1" x14ac:dyDescent="0.35"/>
    <row r="406" ht="13.5" customHeight="1" x14ac:dyDescent="0.35"/>
    <row r="407" ht="13.5" customHeight="1" x14ac:dyDescent="0.35"/>
    <row r="408" ht="13.5" customHeight="1" x14ac:dyDescent="0.35"/>
    <row r="409" ht="13.5" customHeight="1" x14ac:dyDescent="0.35"/>
    <row r="410" ht="13.5" customHeight="1" x14ac:dyDescent="0.35"/>
    <row r="411" ht="13.5" customHeight="1" x14ac:dyDescent="0.35"/>
    <row r="412" ht="13.5" customHeight="1" x14ac:dyDescent="0.35"/>
    <row r="413" ht="13.5" customHeight="1" x14ac:dyDescent="0.35"/>
    <row r="414" ht="13.5" customHeight="1" x14ac:dyDescent="0.35"/>
    <row r="415" ht="13.5" customHeight="1" x14ac:dyDescent="0.35"/>
    <row r="416" ht="13.5" customHeight="1" x14ac:dyDescent="0.35"/>
    <row r="417" ht="13.5" customHeight="1" x14ac:dyDescent="0.35"/>
    <row r="418" ht="13.5" customHeight="1" x14ac:dyDescent="0.35"/>
    <row r="419" ht="13.5" customHeight="1" x14ac:dyDescent="0.35"/>
    <row r="420" ht="13.5" customHeight="1" x14ac:dyDescent="0.35"/>
    <row r="421" ht="13.5" customHeight="1" x14ac:dyDescent="0.35"/>
    <row r="422" ht="13.5" customHeight="1" x14ac:dyDescent="0.35"/>
    <row r="423" ht="13.5" customHeight="1" x14ac:dyDescent="0.35"/>
    <row r="424" ht="13.5" customHeight="1" x14ac:dyDescent="0.35"/>
    <row r="425" ht="13.5" customHeight="1" x14ac:dyDescent="0.35"/>
    <row r="426" ht="13.5" customHeight="1" x14ac:dyDescent="0.35"/>
    <row r="427" ht="13.5" customHeight="1" x14ac:dyDescent="0.35"/>
    <row r="428" ht="13.5" customHeight="1" x14ac:dyDescent="0.35"/>
    <row r="429" ht="13.5" customHeight="1" x14ac:dyDescent="0.35"/>
    <row r="430" ht="13.5" customHeight="1" x14ac:dyDescent="0.35"/>
    <row r="431" ht="13.5" customHeight="1" x14ac:dyDescent="0.35"/>
    <row r="432" ht="13.5" customHeight="1" x14ac:dyDescent="0.35"/>
    <row r="433" ht="13.5" customHeight="1" x14ac:dyDescent="0.35"/>
    <row r="434" ht="13.5" customHeight="1" x14ac:dyDescent="0.35"/>
    <row r="435" ht="13.5" customHeight="1" x14ac:dyDescent="0.35"/>
    <row r="436" ht="13.5" customHeight="1" x14ac:dyDescent="0.35"/>
    <row r="437" ht="13.5" customHeight="1" x14ac:dyDescent="0.35"/>
    <row r="438" ht="13.5" customHeight="1" x14ac:dyDescent="0.35"/>
    <row r="439" ht="13.5" customHeight="1" x14ac:dyDescent="0.35"/>
    <row r="440" ht="13.5" customHeight="1" x14ac:dyDescent="0.35"/>
    <row r="441" ht="13.5" customHeight="1" x14ac:dyDescent="0.35"/>
    <row r="442" ht="13.5" customHeight="1" x14ac:dyDescent="0.35"/>
    <row r="443" ht="13.5" customHeight="1" x14ac:dyDescent="0.35"/>
    <row r="444" ht="13.5" customHeight="1" x14ac:dyDescent="0.35"/>
    <row r="445" ht="13.5" customHeight="1" x14ac:dyDescent="0.35"/>
    <row r="446" ht="13.5" customHeight="1" x14ac:dyDescent="0.35"/>
    <row r="447" ht="13.5" customHeight="1" x14ac:dyDescent="0.35"/>
    <row r="448" ht="13.5" customHeight="1" x14ac:dyDescent="0.35"/>
    <row r="449" ht="13.5" customHeight="1" x14ac:dyDescent="0.35"/>
    <row r="450" ht="13.5" customHeight="1" x14ac:dyDescent="0.35"/>
    <row r="451" ht="13.5" customHeight="1" x14ac:dyDescent="0.35"/>
    <row r="452" ht="13.5" customHeight="1" x14ac:dyDescent="0.35"/>
    <row r="453" ht="13.5" customHeight="1" x14ac:dyDescent="0.35"/>
    <row r="454" ht="13.5" customHeight="1" x14ac:dyDescent="0.35"/>
    <row r="455" ht="13.5" customHeight="1" x14ac:dyDescent="0.35"/>
    <row r="456" ht="13.5" customHeight="1" x14ac:dyDescent="0.35"/>
    <row r="457" ht="13.5" customHeight="1" x14ac:dyDescent="0.35"/>
    <row r="458" ht="13.5" customHeight="1" x14ac:dyDescent="0.35"/>
    <row r="459" ht="13.5" customHeight="1" x14ac:dyDescent="0.35"/>
    <row r="460" ht="13.5" customHeight="1" x14ac:dyDescent="0.35"/>
    <row r="461" ht="13.5" customHeight="1" x14ac:dyDescent="0.35"/>
    <row r="462" ht="13.5" customHeight="1" x14ac:dyDescent="0.35"/>
    <row r="463" ht="13.5" customHeight="1" x14ac:dyDescent="0.35"/>
    <row r="464" ht="13.5" customHeight="1" x14ac:dyDescent="0.35"/>
    <row r="465" ht="13.5" customHeight="1" x14ac:dyDescent="0.35"/>
    <row r="466" ht="13.5" customHeight="1" x14ac:dyDescent="0.35"/>
    <row r="467" ht="13.5" customHeight="1" x14ac:dyDescent="0.35"/>
    <row r="468" ht="13.5" customHeight="1" x14ac:dyDescent="0.35"/>
    <row r="469" ht="13.5" customHeight="1" x14ac:dyDescent="0.35"/>
    <row r="470" ht="13.5" customHeight="1" x14ac:dyDescent="0.35"/>
    <row r="471" ht="13.5" customHeight="1" x14ac:dyDescent="0.35"/>
    <row r="472" ht="13.5" customHeight="1" x14ac:dyDescent="0.35"/>
    <row r="473" ht="13.5" customHeight="1" x14ac:dyDescent="0.35"/>
    <row r="474" ht="13.5" customHeight="1" x14ac:dyDescent="0.35"/>
    <row r="475" ht="13.5" customHeight="1" x14ac:dyDescent="0.35"/>
    <row r="476" ht="13.5" customHeight="1" x14ac:dyDescent="0.35"/>
    <row r="477" ht="13.5" customHeight="1" x14ac:dyDescent="0.35"/>
    <row r="478" ht="13.5" customHeight="1" x14ac:dyDescent="0.35"/>
    <row r="479" ht="13.5" customHeight="1" x14ac:dyDescent="0.35"/>
    <row r="480" ht="13.5" customHeight="1" x14ac:dyDescent="0.35"/>
    <row r="481" ht="13.5" customHeight="1" x14ac:dyDescent="0.35"/>
    <row r="482" ht="13.5" customHeight="1" x14ac:dyDescent="0.35"/>
    <row r="483" ht="13.5" customHeight="1" x14ac:dyDescent="0.35"/>
    <row r="484" ht="13.5" customHeight="1" x14ac:dyDescent="0.35"/>
    <row r="485" ht="13.5" customHeight="1" x14ac:dyDescent="0.35"/>
    <row r="486" ht="13.5" customHeight="1" x14ac:dyDescent="0.35"/>
    <row r="487" ht="13.5" customHeight="1" x14ac:dyDescent="0.35"/>
    <row r="488" ht="13.5" customHeight="1" x14ac:dyDescent="0.35"/>
    <row r="489" ht="13.5" customHeight="1" x14ac:dyDescent="0.35"/>
    <row r="490" ht="13.5" customHeight="1" x14ac:dyDescent="0.35"/>
    <row r="491" ht="13.5" customHeight="1" x14ac:dyDescent="0.35"/>
    <row r="492" ht="13.5" customHeight="1" x14ac:dyDescent="0.35"/>
    <row r="493" ht="13.5" customHeight="1" x14ac:dyDescent="0.35"/>
    <row r="494" ht="13.5" customHeight="1" x14ac:dyDescent="0.35"/>
    <row r="495" ht="13.5" customHeight="1" x14ac:dyDescent="0.35"/>
    <row r="496" ht="13.5" customHeight="1" x14ac:dyDescent="0.35"/>
    <row r="497" ht="13.5" customHeight="1" x14ac:dyDescent="0.35"/>
    <row r="498" ht="13.5" customHeight="1" x14ac:dyDescent="0.35"/>
    <row r="499" ht="13.5" customHeight="1" x14ac:dyDescent="0.35"/>
    <row r="500" ht="13.5" customHeight="1" x14ac:dyDescent="0.35"/>
    <row r="501" ht="13.5" customHeight="1" x14ac:dyDescent="0.35"/>
    <row r="502" ht="13.5" customHeight="1" x14ac:dyDescent="0.35"/>
    <row r="503" ht="13.5" customHeight="1" x14ac:dyDescent="0.35"/>
    <row r="504" ht="13.5" customHeight="1" x14ac:dyDescent="0.35"/>
    <row r="505" ht="13.5" customHeight="1" x14ac:dyDescent="0.35"/>
    <row r="506" ht="13.5" customHeight="1" x14ac:dyDescent="0.35"/>
    <row r="507" ht="13.5" customHeight="1" x14ac:dyDescent="0.35"/>
    <row r="508" ht="13.5" customHeight="1" x14ac:dyDescent="0.35"/>
    <row r="509" ht="13.5" customHeight="1" x14ac:dyDescent="0.35"/>
    <row r="510" ht="13.5" customHeight="1" x14ac:dyDescent="0.35"/>
    <row r="511" ht="13.5" customHeight="1" x14ac:dyDescent="0.35"/>
    <row r="512" ht="13.5" customHeight="1" x14ac:dyDescent="0.35"/>
    <row r="513" ht="13.5" customHeight="1" x14ac:dyDescent="0.35"/>
    <row r="514" ht="13.5" customHeight="1" x14ac:dyDescent="0.35"/>
    <row r="515" ht="13.5" customHeight="1" x14ac:dyDescent="0.35"/>
    <row r="516" ht="13.5" customHeight="1" x14ac:dyDescent="0.35"/>
    <row r="517" ht="13.5" customHeight="1" x14ac:dyDescent="0.35"/>
    <row r="518" ht="13.5" customHeight="1" x14ac:dyDescent="0.35"/>
    <row r="519" ht="13.5" customHeight="1" x14ac:dyDescent="0.35"/>
    <row r="520" ht="13.5" customHeight="1" x14ac:dyDescent="0.35"/>
    <row r="521" ht="13.5" customHeight="1" x14ac:dyDescent="0.35"/>
    <row r="522" ht="13.5" customHeight="1" x14ac:dyDescent="0.35"/>
    <row r="523" ht="13.5" customHeight="1" x14ac:dyDescent="0.35"/>
    <row r="524" ht="13.5" customHeight="1" x14ac:dyDescent="0.35"/>
    <row r="525" ht="13.5" customHeight="1" x14ac:dyDescent="0.35"/>
    <row r="526" ht="13.5" customHeight="1" x14ac:dyDescent="0.35"/>
    <row r="527" ht="13.5" customHeight="1" x14ac:dyDescent="0.35"/>
    <row r="528" ht="13.5" customHeight="1" x14ac:dyDescent="0.35"/>
    <row r="529" ht="13.5" customHeight="1" x14ac:dyDescent="0.35"/>
    <row r="530" ht="13.5" customHeight="1" x14ac:dyDescent="0.35"/>
    <row r="531" ht="13.5" customHeight="1" x14ac:dyDescent="0.35"/>
    <row r="532" ht="13.5" customHeight="1" x14ac:dyDescent="0.35"/>
    <row r="533" ht="13.5" customHeight="1" x14ac:dyDescent="0.35"/>
    <row r="534" ht="13.5" customHeight="1" x14ac:dyDescent="0.35"/>
    <row r="535" ht="13.5" customHeight="1" x14ac:dyDescent="0.35"/>
    <row r="536" ht="13.5" customHeight="1" x14ac:dyDescent="0.35"/>
    <row r="537" ht="13.5" customHeight="1" x14ac:dyDescent="0.35"/>
    <row r="538" ht="13.5" customHeight="1" x14ac:dyDescent="0.35"/>
    <row r="539" ht="13.5" customHeight="1" x14ac:dyDescent="0.35"/>
    <row r="540" ht="13.5" customHeight="1" x14ac:dyDescent="0.35"/>
    <row r="541" ht="13.5" customHeight="1" x14ac:dyDescent="0.35"/>
    <row r="542" ht="13.5" customHeight="1" x14ac:dyDescent="0.35"/>
    <row r="543" ht="13.5" customHeight="1" x14ac:dyDescent="0.35"/>
    <row r="544" ht="13.5" customHeight="1" x14ac:dyDescent="0.35"/>
    <row r="545" ht="13.5" customHeight="1" x14ac:dyDescent="0.35"/>
    <row r="546" ht="13.5" customHeight="1" x14ac:dyDescent="0.35"/>
    <row r="547" ht="13.5" customHeight="1" x14ac:dyDescent="0.35"/>
    <row r="548" ht="13.5" customHeight="1" x14ac:dyDescent="0.35"/>
    <row r="549" ht="13.5" customHeight="1" x14ac:dyDescent="0.35"/>
    <row r="550" ht="13.5" customHeight="1" x14ac:dyDescent="0.35"/>
    <row r="551" ht="13.5" customHeight="1" x14ac:dyDescent="0.35"/>
    <row r="552" ht="13.5" customHeight="1" x14ac:dyDescent="0.35"/>
    <row r="553" ht="13.5" customHeight="1" x14ac:dyDescent="0.35"/>
    <row r="554" ht="13.5" customHeight="1" x14ac:dyDescent="0.35"/>
    <row r="555" ht="13.5" customHeight="1" x14ac:dyDescent="0.35"/>
    <row r="556" ht="13.5" customHeight="1" x14ac:dyDescent="0.35"/>
    <row r="557" ht="13.5" customHeight="1" x14ac:dyDescent="0.35"/>
    <row r="558" ht="13.5" customHeight="1" x14ac:dyDescent="0.35"/>
    <row r="559" ht="13.5" customHeight="1" x14ac:dyDescent="0.35"/>
    <row r="560" ht="13.5" customHeight="1" x14ac:dyDescent="0.35"/>
    <row r="561" ht="13.5" customHeight="1" x14ac:dyDescent="0.35"/>
    <row r="562" ht="13.5" customHeight="1" x14ac:dyDescent="0.35"/>
    <row r="563" ht="13.5" customHeight="1" x14ac:dyDescent="0.35"/>
    <row r="564" ht="13.5" customHeight="1" x14ac:dyDescent="0.35"/>
    <row r="565" ht="13.5" customHeight="1" x14ac:dyDescent="0.35"/>
    <row r="566" ht="13.5" customHeight="1" x14ac:dyDescent="0.35"/>
    <row r="567" ht="13.5" customHeight="1" x14ac:dyDescent="0.35"/>
    <row r="568" ht="13.5" customHeight="1" x14ac:dyDescent="0.35"/>
    <row r="569" ht="13.5" customHeight="1" x14ac:dyDescent="0.35"/>
    <row r="570" ht="13.5" customHeight="1" x14ac:dyDescent="0.35"/>
    <row r="571" ht="13.5" customHeight="1" x14ac:dyDescent="0.35"/>
    <row r="572" ht="13.5" customHeight="1" x14ac:dyDescent="0.35"/>
    <row r="573" ht="13.5" customHeight="1" x14ac:dyDescent="0.35"/>
    <row r="574" ht="13.5" customHeight="1" x14ac:dyDescent="0.35"/>
    <row r="575" ht="13.5" customHeight="1" x14ac:dyDescent="0.35"/>
    <row r="576" ht="13.5" customHeight="1" x14ac:dyDescent="0.35"/>
    <row r="577" ht="13.5" customHeight="1" x14ac:dyDescent="0.35"/>
    <row r="578" ht="13.5" customHeight="1" x14ac:dyDescent="0.35"/>
    <row r="579" ht="13.5" customHeight="1" x14ac:dyDescent="0.35"/>
    <row r="580" ht="13.5" customHeight="1" x14ac:dyDescent="0.35"/>
    <row r="581" ht="13.5" customHeight="1" x14ac:dyDescent="0.35"/>
    <row r="582" ht="13.5" customHeight="1" x14ac:dyDescent="0.35"/>
    <row r="583" ht="13.5" customHeight="1" x14ac:dyDescent="0.35"/>
    <row r="584" ht="13.5" customHeight="1" x14ac:dyDescent="0.35"/>
    <row r="585" ht="13.5" customHeight="1" x14ac:dyDescent="0.35"/>
    <row r="586" ht="13.5" customHeight="1" x14ac:dyDescent="0.35"/>
    <row r="587" ht="13.5" customHeight="1" x14ac:dyDescent="0.35"/>
    <row r="588" ht="13.5" customHeight="1" x14ac:dyDescent="0.35"/>
    <row r="589" ht="13.5" customHeight="1" x14ac:dyDescent="0.35"/>
    <row r="590" ht="13.5" customHeight="1" x14ac:dyDescent="0.35"/>
    <row r="591" ht="13.5" customHeight="1" x14ac:dyDescent="0.35"/>
    <row r="592" ht="13.5" customHeight="1" x14ac:dyDescent="0.35"/>
    <row r="593" ht="13.5" customHeight="1" x14ac:dyDescent="0.35"/>
    <row r="594" ht="13.5" customHeight="1" x14ac:dyDescent="0.35"/>
    <row r="595" ht="13.5" customHeight="1" x14ac:dyDescent="0.35"/>
    <row r="596" ht="13.5" customHeight="1" x14ac:dyDescent="0.35"/>
    <row r="597" ht="13.5" customHeight="1" x14ac:dyDescent="0.35"/>
    <row r="598" ht="13.5" customHeight="1" x14ac:dyDescent="0.35"/>
    <row r="599" ht="13.5" customHeight="1" x14ac:dyDescent="0.35"/>
    <row r="600" ht="13.5" customHeight="1" x14ac:dyDescent="0.35"/>
    <row r="601" ht="13.5" customHeight="1" x14ac:dyDescent="0.35"/>
    <row r="602" ht="13.5" customHeight="1" x14ac:dyDescent="0.35"/>
    <row r="603" ht="13.5" customHeight="1" x14ac:dyDescent="0.35"/>
    <row r="604" ht="13.5" customHeight="1" x14ac:dyDescent="0.35"/>
    <row r="605" ht="13.5" customHeight="1" x14ac:dyDescent="0.35"/>
    <row r="606" ht="13.5" customHeight="1" x14ac:dyDescent="0.35"/>
    <row r="607" ht="13.5" customHeight="1" x14ac:dyDescent="0.35"/>
    <row r="608" ht="13.5" customHeight="1" x14ac:dyDescent="0.35"/>
    <row r="609" ht="13.5" customHeight="1" x14ac:dyDescent="0.35"/>
    <row r="610" ht="13.5" customHeight="1" x14ac:dyDescent="0.35"/>
    <row r="611" ht="13.5" customHeight="1" x14ac:dyDescent="0.35"/>
    <row r="612" ht="13.5" customHeight="1" x14ac:dyDescent="0.35"/>
    <row r="613" ht="13.5" customHeight="1" x14ac:dyDescent="0.35"/>
    <row r="614" ht="13.5" customHeight="1" x14ac:dyDescent="0.35"/>
    <row r="615" ht="13.5" customHeight="1" x14ac:dyDescent="0.35"/>
    <row r="616" ht="13.5" customHeight="1" x14ac:dyDescent="0.35"/>
    <row r="617" ht="13.5" customHeight="1" x14ac:dyDescent="0.35"/>
    <row r="618" ht="13.5" customHeight="1" x14ac:dyDescent="0.35"/>
    <row r="619" ht="13.5" customHeight="1" x14ac:dyDescent="0.35"/>
    <row r="620" ht="13.5" customHeight="1" x14ac:dyDescent="0.35"/>
    <row r="621" ht="13.5" customHeight="1" x14ac:dyDescent="0.35"/>
    <row r="622" ht="13.5" customHeight="1" x14ac:dyDescent="0.35"/>
    <row r="623" ht="13.5" customHeight="1" x14ac:dyDescent="0.35"/>
    <row r="624" ht="13.5" customHeight="1" x14ac:dyDescent="0.35"/>
    <row r="625" ht="13.5" customHeight="1" x14ac:dyDescent="0.35"/>
    <row r="626" ht="13.5" customHeight="1" x14ac:dyDescent="0.35"/>
    <row r="627" ht="13.5" customHeight="1" x14ac:dyDescent="0.35"/>
    <row r="628" ht="13.5" customHeight="1" x14ac:dyDescent="0.35"/>
    <row r="629" ht="13.5" customHeight="1" x14ac:dyDescent="0.35"/>
    <row r="630" ht="13.5" customHeight="1" x14ac:dyDescent="0.35"/>
    <row r="631" ht="13.5" customHeight="1" x14ac:dyDescent="0.35"/>
    <row r="632" ht="13.5" customHeight="1" x14ac:dyDescent="0.35"/>
    <row r="633" ht="13.5" customHeight="1" x14ac:dyDescent="0.35"/>
    <row r="634" ht="13.5" customHeight="1" x14ac:dyDescent="0.35"/>
    <row r="635" ht="13.5" customHeight="1" x14ac:dyDescent="0.35"/>
    <row r="636" ht="13.5" customHeight="1" x14ac:dyDescent="0.35"/>
    <row r="637" ht="13.5" customHeight="1" x14ac:dyDescent="0.35"/>
    <row r="638" ht="13.5" customHeight="1" x14ac:dyDescent="0.35"/>
    <row r="639" ht="13.5" customHeight="1" x14ac:dyDescent="0.35"/>
    <row r="640" ht="13.5" customHeight="1" x14ac:dyDescent="0.35"/>
    <row r="641" ht="13.5" customHeight="1" x14ac:dyDescent="0.35"/>
    <row r="642" ht="13.5" customHeight="1" x14ac:dyDescent="0.35"/>
    <row r="643" ht="13.5" customHeight="1" x14ac:dyDescent="0.35"/>
    <row r="644" ht="13.5" customHeight="1" x14ac:dyDescent="0.35"/>
    <row r="645" ht="13.5" customHeight="1" x14ac:dyDescent="0.35"/>
    <row r="646" ht="13.5" customHeight="1" x14ac:dyDescent="0.35"/>
    <row r="647" ht="13.5" customHeight="1" x14ac:dyDescent="0.35"/>
    <row r="648" ht="13.5" customHeight="1" x14ac:dyDescent="0.35"/>
    <row r="649" ht="13.5" customHeight="1" x14ac:dyDescent="0.35"/>
    <row r="650" ht="13.5" customHeight="1" x14ac:dyDescent="0.35"/>
    <row r="651" ht="13.5" customHeight="1" x14ac:dyDescent="0.35"/>
    <row r="652" ht="13.5" customHeight="1" x14ac:dyDescent="0.35"/>
    <row r="653" ht="13.5" customHeight="1" x14ac:dyDescent="0.35"/>
    <row r="654" ht="13.5" customHeight="1" x14ac:dyDescent="0.35"/>
    <row r="655" ht="13.5" customHeight="1" x14ac:dyDescent="0.35"/>
    <row r="656" ht="13.5" customHeight="1" x14ac:dyDescent="0.35"/>
    <row r="657" ht="13.5" customHeight="1" x14ac:dyDescent="0.35"/>
    <row r="658" ht="13.5" customHeight="1" x14ac:dyDescent="0.35"/>
    <row r="659" ht="13.5" customHeight="1" x14ac:dyDescent="0.35"/>
    <row r="660" ht="13.5" customHeight="1" x14ac:dyDescent="0.35"/>
    <row r="661" ht="13.5" customHeight="1" x14ac:dyDescent="0.35"/>
    <row r="662" ht="13.5" customHeight="1" x14ac:dyDescent="0.35"/>
    <row r="663" ht="13.5" customHeight="1" x14ac:dyDescent="0.35"/>
    <row r="664" ht="13.5" customHeight="1" x14ac:dyDescent="0.35"/>
    <row r="665" ht="13.5" customHeight="1" x14ac:dyDescent="0.35"/>
    <row r="666" ht="13.5" customHeight="1" x14ac:dyDescent="0.35"/>
    <row r="667" ht="13.5" customHeight="1" x14ac:dyDescent="0.35"/>
    <row r="668" ht="13.5" customHeight="1" x14ac:dyDescent="0.35"/>
    <row r="669" ht="13.5" customHeight="1" x14ac:dyDescent="0.35"/>
    <row r="670" ht="13.5" customHeight="1" x14ac:dyDescent="0.35"/>
    <row r="671" ht="13.5" customHeight="1" x14ac:dyDescent="0.35"/>
    <row r="672" ht="13.5" customHeight="1" x14ac:dyDescent="0.35"/>
    <row r="673" ht="13.5" customHeight="1" x14ac:dyDescent="0.35"/>
    <row r="674" ht="13.5" customHeight="1" x14ac:dyDescent="0.35"/>
    <row r="675" ht="13.5" customHeight="1" x14ac:dyDescent="0.35"/>
    <row r="676" ht="13.5" customHeight="1" x14ac:dyDescent="0.35"/>
    <row r="677" ht="13.5" customHeight="1" x14ac:dyDescent="0.35"/>
    <row r="678" ht="13.5" customHeight="1" x14ac:dyDescent="0.35"/>
    <row r="679" ht="13.5" customHeight="1" x14ac:dyDescent="0.35"/>
    <row r="680" ht="13.5" customHeight="1" x14ac:dyDescent="0.35"/>
    <row r="681" ht="13.5" customHeight="1" x14ac:dyDescent="0.35"/>
    <row r="682" ht="13.5" customHeight="1" x14ac:dyDescent="0.35"/>
    <row r="683" ht="13.5" customHeight="1" x14ac:dyDescent="0.35"/>
    <row r="684" ht="13.5" customHeight="1" x14ac:dyDescent="0.35"/>
    <row r="685" ht="13.5" customHeight="1" x14ac:dyDescent="0.35"/>
    <row r="686" ht="13.5" customHeight="1" x14ac:dyDescent="0.35"/>
    <row r="687" ht="13.5" customHeight="1" x14ac:dyDescent="0.35"/>
    <row r="688" ht="13.5" customHeight="1" x14ac:dyDescent="0.35"/>
    <row r="689" ht="13.5" customHeight="1" x14ac:dyDescent="0.35"/>
    <row r="690" ht="13.5" customHeight="1" x14ac:dyDescent="0.35"/>
    <row r="691" ht="13.5" customHeight="1" x14ac:dyDescent="0.35"/>
    <row r="692" ht="13.5" customHeight="1" x14ac:dyDescent="0.35"/>
    <row r="693" ht="13.5" customHeight="1" x14ac:dyDescent="0.35"/>
    <row r="694" ht="13.5" customHeight="1" x14ac:dyDescent="0.35"/>
    <row r="695" ht="13.5" customHeight="1" x14ac:dyDescent="0.35"/>
    <row r="696" ht="13.5" customHeight="1" x14ac:dyDescent="0.35"/>
    <row r="697" ht="13.5" customHeight="1" x14ac:dyDescent="0.35"/>
    <row r="698" ht="13.5" customHeight="1" x14ac:dyDescent="0.35"/>
    <row r="699" ht="13.5" customHeight="1" x14ac:dyDescent="0.35"/>
    <row r="700" ht="13.5" customHeight="1" x14ac:dyDescent="0.35"/>
    <row r="701" ht="13.5" customHeight="1" x14ac:dyDescent="0.35"/>
    <row r="702" ht="13.5" customHeight="1" x14ac:dyDescent="0.35"/>
    <row r="703" ht="13.5" customHeight="1" x14ac:dyDescent="0.35"/>
    <row r="704" ht="13.5" customHeight="1" x14ac:dyDescent="0.35"/>
    <row r="705" ht="13.5" customHeight="1" x14ac:dyDescent="0.35"/>
    <row r="706" ht="13.5" customHeight="1" x14ac:dyDescent="0.35"/>
    <row r="707" ht="13.5" customHeight="1" x14ac:dyDescent="0.35"/>
    <row r="708" ht="13.5" customHeight="1" x14ac:dyDescent="0.35"/>
    <row r="709" ht="13.5" customHeight="1" x14ac:dyDescent="0.35"/>
    <row r="710" ht="13.5" customHeight="1" x14ac:dyDescent="0.35"/>
    <row r="711" ht="13.5" customHeight="1" x14ac:dyDescent="0.35"/>
    <row r="712" ht="13.5" customHeight="1" x14ac:dyDescent="0.35"/>
    <row r="713" ht="13.5" customHeight="1" x14ac:dyDescent="0.35"/>
    <row r="714" ht="13.5" customHeight="1" x14ac:dyDescent="0.35"/>
    <row r="715" ht="13.5" customHeight="1" x14ac:dyDescent="0.35"/>
    <row r="716" ht="13.5" customHeight="1" x14ac:dyDescent="0.35"/>
    <row r="717" ht="13.5" customHeight="1" x14ac:dyDescent="0.35"/>
    <row r="718" ht="13.5" customHeight="1" x14ac:dyDescent="0.35"/>
    <row r="719" ht="13.5" customHeight="1" x14ac:dyDescent="0.35"/>
    <row r="720" ht="13.5" customHeight="1" x14ac:dyDescent="0.35"/>
    <row r="721" ht="13.5" customHeight="1" x14ac:dyDescent="0.35"/>
    <row r="722" ht="13.5" customHeight="1" x14ac:dyDescent="0.35"/>
    <row r="723" ht="13.5" customHeight="1" x14ac:dyDescent="0.35"/>
    <row r="724" ht="13.5" customHeight="1" x14ac:dyDescent="0.35"/>
    <row r="725" ht="13.5" customHeight="1" x14ac:dyDescent="0.35"/>
    <row r="726" ht="13.5" customHeight="1" x14ac:dyDescent="0.35"/>
    <row r="727" ht="13.5" customHeight="1" x14ac:dyDescent="0.35"/>
    <row r="728" ht="13.5" customHeight="1" x14ac:dyDescent="0.35"/>
    <row r="729" ht="13.5" customHeight="1" x14ac:dyDescent="0.35"/>
    <row r="730" ht="13.5" customHeight="1" x14ac:dyDescent="0.35"/>
    <row r="731" ht="13.5" customHeight="1" x14ac:dyDescent="0.35"/>
    <row r="732" ht="13.5" customHeight="1" x14ac:dyDescent="0.35"/>
    <row r="733" ht="13.5" customHeight="1" x14ac:dyDescent="0.35"/>
    <row r="734" ht="13.5" customHeight="1" x14ac:dyDescent="0.35"/>
    <row r="735" ht="13.5" customHeight="1" x14ac:dyDescent="0.35"/>
    <row r="736" ht="13.5" customHeight="1" x14ac:dyDescent="0.35"/>
    <row r="737" ht="13.5" customHeight="1" x14ac:dyDescent="0.35"/>
    <row r="738" ht="13.5" customHeight="1" x14ac:dyDescent="0.35"/>
    <row r="739" ht="13.5" customHeight="1" x14ac:dyDescent="0.35"/>
    <row r="740" ht="13.5" customHeight="1" x14ac:dyDescent="0.35"/>
    <row r="741" ht="13.5" customHeight="1" x14ac:dyDescent="0.35"/>
    <row r="742" ht="13.5" customHeight="1" x14ac:dyDescent="0.35"/>
    <row r="743" ht="13.5" customHeight="1" x14ac:dyDescent="0.35"/>
    <row r="744" ht="13.5" customHeight="1" x14ac:dyDescent="0.35"/>
    <row r="745" ht="13.5" customHeight="1" x14ac:dyDescent="0.35"/>
    <row r="746" ht="13.5" customHeight="1" x14ac:dyDescent="0.35"/>
    <row r="747" ht="13.5" customHeight="1" x14ac:dyDescent="0.35"/>
    <row r="748" ht="13.5" customHeight="1" x14ac:dyDescent="0.35"/>
    <row r="749" ht="13.5" customHeight="1" x14ac:dyDescent="0.35"/>
    <row r="750" ht="13.5" customHeight="1" x14ac:dyDescent="0.35"/>
    <row r="751" ht="13.5" customHeight="1" x14ac:dyDescent="0.35"/>
    <row r="752" ht="13.5" customHeight="1" x14ac:dyDescent="0.35"/>
    <row r="753" ht="13.5" customHeight="1" x14ac:dyDescent="0.35"/>
    <row r="754" ht="13.5" customHeight="1" x14ac:dyDescent="0.35"/>
    <row r="755" ht="13.5" customHeight="1" x14ac:dyDescent="0.35"/>
    <row r="756" ht="13.5" customHeight="1" x14ac:dyDescent="0.35"/>
    <row r="757" ht="13.5" customHeight="1" x14ac:dyDescent="0.35"/>
    <row r="758" ht="13.5" customHeight="1" x14ac:dyDescent="0.35"/>
    <row r="759" ht="13.5" customHeight="1" x14ac:dyDescent="0.35"/>
    <row r="760" ht="13.5" customHeight="1" x14ac:dyDescent="0.35"/>
    <row r="761" ht="13.5" customHeight="1" x14ac:dyDescent="0.35"/>
    <row r="762" ht="13.5" customHeight="1" x14ac:dyDescent="0.35"/>
    <row r="763" ht="13.5" customHeight="1" x14ac:dyDescent="0.35"/>
    <row r="764" ht="13.5" customHeight="1" x14ac:dyDescent="0.35"/>
    <row r="765" ht="13.5" customHeight="1" x14ac:dyDescent="0.35"/>
    <row r="766" ht="13.5" customHeight="1" x14ac:dyDescent="0.35"/>
    <row r="767" ht="13.5" customHeight="1" x14ac:dyDescent="0.35"/>
    <row r="768" ht="13.5" customHeight="1" x14ac:dyDescent="0.35"/>
    <row r="769" ht="13.5" customHeight="1" x14ac:dyDescent="0.35"/>
    <row r="770" ht="13.5" customHeight="1" x14ac:dyDescent="0.35"/>
    <row r="771" ht="13.5" customHeight="1" x14ac:dyDescent="0.35"/>
    <row r="772" ht="13.5" customHeight="1" x14ac:dyDescent="0.35"/>
    <row r="773" ht="13.5" customHeight="1" x14ac:dyDescent="0.35"/>
    <row r="774" ht="13.5" customHeight="1" x14ac:dyDescent="0.35"/>
    <row r="775" ht="13.5" customHeight="1" x14ac:dyDescent="0.35"/>
    <row r="776" ht="13.5" customHeight="1" x14ac:dyDescent="0.35"/>
    <row r="777" ht="13.5" customHeight="1" x14ac:dyDescent="0.35"/>
    <row r="778" ht="13.5" customHeight="1" x14ac:dyDescent="0.35"/>
    <row r="779" ht="13.5" customHeight="1" x14ac:dyDescent="0.35"/>
    <row r="780" ht="13.5" customHeight="1" x14ac:dyDescent="0.35"/>
    <row r="781" ht="13.5" customHeight="1" x14ac:dyDescent="0.35"/>
    <row r="782" ht="13.5" customHeight="1" x14ac:dyDescent="0.35"/>
    <row r="783" ht="13.5" customHeight="1" x14ac:dyDescent="0.35"/>
    <row r="784" ht="13.5" customHeight="1" x14ac:dyDescent="0.35"/>
    <row r="785" ht="13.5" customHeight="1" x14ac:dyDescent="0.35"/>
    <row r="786" ht="13.5" customHeight="1" x14ac:dyDescent="0.35"/>
    <row r="787" ht="13.5" customHeight="1" x14ac:dyDescent="0.35"/>
    <row r="788" ht="13.5" customHeight="1" x14ac:dyDescent="0.35"/>
    <row r="789" ht="13.5" customHeight="1" x14ac:dyDescent="0.35"/>
    <row r="790" ht="13.5" customHeight="1" x14ac:dyDescent="0.35"/>
    <row r="791" ht="13.5" customHeight="1" x14ac:dyDescent="0.35"/>
    <row r="792" ht="13.5" customHeight="1" x14ac:dyDescent="0.35"/>
    <row r="793" ht="13.5" customHeight="1" x14ac:dyDescent="0.35"/>
    <row r="794" ht="13.5" customHeight="1" x14ac:dyDescent="0.35"/>
    <row r="795" ht="13.5" customHeight="1" x14ac:dyDescent="0.35"/>
    <row r="796" ht="13.5" customHeight="1" x14ac:dyDescent="0.35"/>
    <row r="797" ht="13.5" customHeight="1" x14ac:dyDescent="0.35"/>
    <row r="798" ht="13.5" customHeight="1" x14ac:dyDescent="0.35"/>
    <row r="799" ht="13.5" customHeight="1" x14ac:dyDescent="0.35"/>
    <row r="800" ht="13.5" customHeight="1" x14ac:dyDescent="0.35"/>
    <row r="801" ht="13.5" customHeight="1" x14ac:dyDescent="0.35"/>
    <row r="802" ht="13.5" customHeight="1" x14ac:dyDescent="0.35"/>
    <row r="803" ht="13.5" customHeight="1" x14ac:dyDescent="0.35"/>
    <row r="804" ht="13.5" customHeight="1" x14ac:dyDescent="0.35"/>
    <row r="805" ht="13.5" customHeight="1" x14ac:dyDescent="0.35"/>
    <row r="806" ht="13.5" customHeight="1" x14ac:dyDescent="0.35"/>
    <row r="807" ht="13.5" customHeight="1" x14ac:dyDescent="0.35"/>
    <row r="808" ht="13.5" customHeight="1" x14ac:dyDescent="0.35"/>
    <row r="809" ht="13.5" customHeight="1" x14ac:dyDescent="0.35"/>
    <row r="810" ht="13.5" customHeight="1" x14ac:dyDescent="0.35"/>
    <row r="811" ht="13.5" customHeight="1" x14ac:dyDescent="0.35"/>
    <row r="812" ht="13.5" customHeight="1" x14ac:dyDescent="0.35"/>
    <row r="813" ht="13.5" customHeight="1" x14ac:dyDescent="0.35"/>
    <row r="814" ht="13.5" customHeight="1" x14ac:dyDescent="0.35"/>
    <row r="815" ht="13.5" customHeight="1" x14ac:dyDescent="0.35"/>
    <row r="816" ht="13.5" customHeight="1" x14ac:dyDescent="0.35"/>
    <row r="817" ht="13.5" customHeight="1" x14ac:dyDescent="0.35"/>
    <row r="818" ht="13.5" customHeight="1" x14ac:dyDescent="0.35"/>
    <row r="819" ht="13.5" customHeight="1" x14ac:dyDescent="0.35"/>
    <row r="820" ht="13.5" customHeight="1" x14ac:dyDescent="0.35"/>
    <row r="821" ht="13.5" customHeight="1" x14ac:dyDescent="0.35"/>
    <row r="822" ht="13.5" customHeight="1" x14ac:dyDescent="0.35"/>
    <row r="823" ht="13.5" customHeight="1" x14ac:dyDescent="0.35"/>
    <row r="824" ht="13.5" customHeight="1" x14ac:dyDescent="0.35"/>
    <row r="825" ht="13.5" customHeight="1" x14ac:dyDescent="0.35"/>
    <row r="826" ht="13.5" customHeight="1" x14ac:dyDescent="0.35"/>
    <row r="827" ht="13.5" customHeight="1" x14ac:dyDescent="0.35"/>
    <row r="828" ht="13.5" customHeight="1" x14ac:dyDescent="0.35"/>
    <row r="829" ht="13.5" customHeight="1" x14ac:dyDescent="0.35"/>
    <row r="830" ht="13.5" customHeight="1" x14ac:dyDescent="0.35"/>
    <row r="831" ht="13.5" customHeight="1" x14ac:dyDescent="0.35"/>
    <row r="832" ht="13.5" customHeight="1" x14ac:dyDescent="0.35"/>
    <row r="833" ht="13.5" customHeight="1" x14ac:dyDescent="0.35"/>
    <row r="834" ht="13.5" customHeight="1" x14ac:dyDescent="0.35"/>
    <row r="835" ht="13.5" customHeight="1" x14ac:dyDescent="0.35"/>
    <row r="836" ht="13.5" customHeight="1" x14ac:dyDescent="0.35"/>
    <row r="837" ht="13.5" customHeight="1" x14ac:dyDescent="0.35"/>
    <row r="838" ht="13.5" customHeight="1" x14ac:dyDescent="0.35"/>
    <row r="839" ht="13.5" customHeight="1" x14ac:dyDescent="0.35"/>
    <row r="840" ht="13.5" customHeight="1" x14ac:dyDescent="0.35"/>
    <row r="841" ht="13.5" customHeight="1" x14ac:dyDescent="0.35"/>
    <row r="842" ht="13.5" customHeight="1" x14ac:dyDescent="0.35"/>
    <row r="843" ht="13.5" customHeight="1" x14ac:dyDescent="0.35"/>
    <row r="844" ht="13.5" customHeight="1" x14ac:dyDescent="0.35"/>
    <row r="845" ht="13.5" customHeight="1" x14ac:dyDescent="0.35"/>
    <row r="846" ht="13.5" customHeight="1" x14ac:dyDescent="0.35"/>
    <row r="847" ht="13.5" customHeight="1" x14ac:dyDescent="0.35"/>
    <row r="848" ht="13.5" customHeight="1" x14ac:dyDescent="0.35"/>
    <row r="849" ht="13.5" customHeight="1" x14ac:dyDescent="0.35"/>
    <row r="850" ht="13.5" customHeight="1" x14ac:dyDescent="0.35"/>
    <row r="851" ht="13.5" customHeight="1" x14ac:dyDescent="0.35"/>
    <row r="852" ht="13.5" customHeight="1" x14ac:dyDescent="0.35"/>
    <row r="853" ht="13.5" customHeight="1" x14ac:dyDescent="0.35"/>
    <row r="854" ht="13.5" customHeight="1" x14ac:dyDescent="0.35"/>
    <row r="855" ht="13.5" customHeight="1" x14ac:dyDescent="0.35"/>
    <row r="856" ht="13.5" customHeight="1" x14ac:dyDescent="0.35"/>
    <row r="857" ht="13.5" customHeight="1" x14ac:dyDescent="0.35"/>
    <row r="858" ht="13.5" customHeight="1" x14ac:dyDescent="0.35"/>
    <row r="859" ht="13.5" customHeight="1" x14ac:dyDescent="0.35"/>
    <row r="860" ht="13.5" customHeight="1" x14ac:dyDescent="0.35"/>
    <row r="861" ht="13.5" customHeight="1" x14ac:dyDescent="0.35"/>
    <row r="862" ht="13.5" customHeight="1" x14ac:dyDescent="0.35"/>
    <row r="863" ht="13.5" customHeight="1" x14ac:dyDescent="0.35"/>
    <row r="864" ht="13.5" customHeight="1" x14ac:dyDescent="0.35"/>
    <row r="865" ht="13.5" customHeight="1" x14ac:dyDescent="0.35"/>
    <row r="866" ht="13.5" customHeight="1" x14ac:dyDescent="0.35"/>
    <row r="867" ht="13.5" customHeight="1" x14ac:dyDescent="0.35"/>
    <row r="868" ht="13.5" customHeight="1" x14ac:dyDescent="0.35"/>
    <row r="869" ht="13.5" customHeight="1" x14ac:dyDescent="0.35"/>
    <row r="870" ht="13.5" customHeight="1" x14ac:dyDescent="0.35"/>
    <row r="871" ht="13.5" customHeight="1" x14ac:dyDescent="0.35"/>
    <row r="872" ht="13.5" customHeight="1" x14ac:dyDescent="0.35"/>
    <row r="873" ht="13.5" customHeight="1" x14ac:dyDescent="0.35"/>
    <row r="874" ht="13.5" customHeight="1" x14ac:dyDescent="0.35"/>
    <row r="875" ht="13.5" customHeight="1" x14ac:dyDescent="0.35"/>
    <row r="876" ht="13.5" customHeight="1" x14ac:dyDescent="0.35"/>
    <row r="877" ht="13.5" customHeight="1" x14ac:dyDescent="0.35"/>
    <row r="878" ht="13.5" customHeight="1" x14ac:dyDescent="0.35"/>
    <row r="879" ht="13.5" customHeight="1" x14ac:dyDescent="0.35"/>
    <row r="880" ht="13.5" customHeight="1" x14ac:dyDescent="0.35"/>
    <row r="881" ht="13.5" customHeight="1" x14ac:dyDescent="0.35"/>
    <row r="882" ht="13.5" customHeight="1" x14ac:dyDescent="0.35"/>
    <row r="883" ht="13.5" customHeight="1" x14ac:dyDescent="0.35"/>
    <row r="884" ht="13.5" customHeight="1" x14ac:dyDescent="0.35"/>
    <row r="885" ht="13.5" customHeight="1" x14ac:dyDescent="0.35"/>
    <row r="886" ht="13.5" customHeight="1" x14ac:dyDescent="0.35"/>
    <row r="887" ht="13.5" customHeight="1" x14ac:dyDescent="0.35"/>
    <row r="888" ht="13.5" customHeight="1" x14ac:dyDescent="0.35"/>
    <row r="889" ht="13.5" customHeight="1" x14ac:dyDescent="0.35"/>
    <row r="890" ht="13.5" customHeight="1" x14ac:dyDescent="0.35"/>
    <row r="891" ht="13.5" customHeight="1" x14ac:dyDescent="0.35"/>
    <row r="892" ht="13.5" customHeight="1" x14ac:dyDescent="0.35"/>
    <row r="893" ht="13.5" customHeight="1" x14ac:dyDescent="0.35"/>
    <row r="894" ht="13.5" customHeight="1" x14ac:dyDescent="0.35"/>
    <row r="895" ht="13.5" customHeight="1" x14ac:dyDescent="0.35"/>
    <row r="896" ht="13.5" customHeight="1" x14ac:dyDescent="0.35"/>
    <row r="897" ht="13.5" customHeight="1" x14ac:dyDescent="0.35"/>
    <row r="898" ht="13.5" customHeight="1" x14ac:dyDescent="0.35"/>
    <row r="899" ht="13.5" customHeight="1" x14ac:dyDescent="0.35"/>
    <row r="900" ht="13.5" customHeight="1" x14ac:dyDescent="0.35"/>
    <row r="901" ht="13.5" customHeight="1" x14ac:dyDescent="0.35"/>
    <row r="902" ht="13.5" customHeight="1" x14ac:dyDescent="0.35"/>
    <row r="903" ht="13.5" customHeight="1" x14ac:dyDescent="0.35"/>
    <row r="904" ht="13.5" customHeight="1" x14ac:dyDescent="0.35"/>
    <row r="905" ht="13.5" customHeight="1" x14ac:dyDescent="0.35"/>
    <row r="906" ht="13.5" customHeight="1" x14ac:dyDescent="0.35"/>
    <row r="907" ht="13.5" customHeight="1" x14ac:dyDescent="0.35"/>
    <row r="908" ht="13.5" customHeight="1" x14ac:dyDescent="0.35"/>
    <row r="909" ht="13.5" customHeight="1" x14ac:dyDescent="0.35"/>
    <row r="910" ht="13.5" customHeight="1" x14ac:dyDescent="0.35"/>
    <row r="911" ht="13.5" customHeight="1" x14ac:dyDescent="0.35"/>
    <row r="912" ht="13.5" customHeight="1" x14ac:dyDescent="0.35"/>
    <row r="913" ht="13.5" customHeight="1" x14ac:dyDescent="0.35"/>
    <row r="914" ht="13.5" customHeight="1" x14ac:dyDescent="0.35"/>
    <row r="915" ht="13.5" customHeight="1" x14ac:dyDescent="0.35"/>
    <row r="916" ht="13.5" customHeight="1" x14ac:dyDescent="0.35"/>
    <row r="917" ht="13.5" customHeight="1" x14ac:dyDescent="0.35"/>
    <row r="918" ht="13.5" customHeight="1" x14ac:dyDescent="0.35"/>
    <row r="919" ht="13.5" customHeight="1" x14ac:dyDescent="0.35"/>
    <row r="920" ht="13.5" customHeight="1" x14ac:dyDescent="0.35"/>
    <row r="921" ht="13.5" customHeight="1" x14ac:dyDescent="0.35"/>
    <row r="922" ht="13.5" customHeight="1" x14ac:dyDescent="0.35"/>
    <row r="923" ht="13.5" customHeight="1" x14ac:dyDescent="0.35"/>
    <row r="924" ht="13.5" customHeight="1" x14ac:dyDescent="0.35"/>
    <row r="925" ht="13.5" customHeight="1" x14ac:dyDescent="0.35"/>
    <row r="926" ht="13.5" customHeight="1" x14ac:dyDescent="0.35"/>
    <row r="927" ht="13.5" customHeight="1" x14ac:dyDescent="0.35"/>
    <row r="928" ht="13.5" customHeight="1" x14ac:dyDescent="0.35"/>
    <row r="929" ht="13.5" customHeight="1" x14ac:dyDescent="0.35"/>
    <row r="930" ht="13.5" customHeight="1" x14ac:dyDescent="0.35"/>
    <row r="931" ht="13.5" customHeight="1" x14ac:dyDescent="0.35"/>
    <row r="932" ht="13.5" customHeight="1" x14ac:dyDescent="0.35"/>
    <row r="933" ht="13.5" customHeight="1" x14ac:dyDescent="0.35"/>
    <row r="934" ht="13.5" customHeight="1" x14ac:dyDescent="0.35"/>
    <row r="935" ht="13.5" customHeight="1" x14ac:dyDescent="0.35"/>
    <row r="936" ht="13.5" customHeight="1" x14ac:dyDescent="0.35"/>
    <row r="937" ht="13.5" customHeight="1" x14ac:dyDescent="0.35"/>
    <row r="938" ht="13.5" customHeight="1" x14ac:dyDescent="0.35"/>
    <row r="939" ht="13.5" customHeight="1" x14ac:dyDescent="0.35"/>
    <row r="940" ht="13.5" customHeight="1" x14ac:dyDescent="0.35"/>
    <row r="941" ht="13.5" customHeight="1" x14ac:dyDescent="0.35"/>
    <row r="942" ht="13.5" customHeight="1" x14ac:dyDescent="0.35"/>
    <row r="943" ht="13.5" customHeight="1" x14ac:dyDescent="0.35"/>
    <row r="944" ht="13.5" customHeight="1" x14ac:dyDescent="0.35"/>
    <row r="945" ht="13.5" customHeight="1" x14ac:dyDescent="0.35"/>
    <row r="946" ht="13.5" customHeight="1" x14ac:dyDescent="0.35"/>
    <row r="947" ht="13.5" customHeight="1" x14ac:dyDescent="0.35"/>
    <row r="948" ht="13.5" customHeight="1" x14ac:dyDescent="0.35"/>
    <row r="949" ht="13.5" customHeight="1" x14ac:dyDescent="0.35"/>
    <row r="950" ht="13.5" customHeight="1" x14ac:dyDescent="0.35"/>
    <row r="951" ht="13.5" customHeight="1" x14ac:dyDescent="0.35"/>
    <row r="952" ht="13.5" customHeight="1" x14ac:dyDescent="0.35"/>
    <row r="953" ht="13.5" customHeight="1" x14ac:dyDescent="0.35"/>
    <row r="954" ht="13.5" customHeight="1" x14ac:dyDescent="0.35"/>
    <row r="955" ht="13.5" customHeight="1" x14ac:dyDescent="0.35"/>
    <row r="956" ht="13.5" customHeight="1" x14ac:dyDescent="0.35"/>
    <row r="957" ht="13.5" customHeight="1" x14ac:dyDescent="0.35"/>
    <row r="958" ht="13.5" customHeight="1" x14ac:dyDescent="0.35"/>
    <row r="959" ht="13.5" customHeight="1" x14ac:dyDescent="0.35"/>
    <row r="960" ht="13.5" customHeight="1" x14ac:dyDescent="0.35"/>
    <row r="961" ht="13.5" customHeight="1" x14ac:dyDescent="0.35"/>
    <row r="962" ht="13.5" customHeight="1" x14ac:dyDescent="0.35"/>
    <row r="963" ht="13.5" customHeight="1" x14ac:dyDescent="0.35"/>
    <row r="964" ht="13.5" customHeight="1" x14ac:dyDescent="0.35"/>
    <row r="965" ht="13.5" customHeight="1" x14ac:dyDescent="0.35"/>
    <row r="966" ht="13.5" customHeight="1" x14ac:dyDescent="0.35"/>
    <row r="967" ht="13.5" customHeight="1" x14ac:dyDescent="0.35"/>
    <row r="968" ht="13.5" customHeight="1" x14ac:dyDescent="0.35"/>
    <row r="969" ht="13.5" customHeight="1" x14ac:dyDescent="0.35"/>
    <row r="970" ht="13.5" customHeight="1" x14ac:dyDescent="0.35"/>
    <row r="971" ht="13.5" customHeight="1" x14ac:dyDescent="0.35"/>
    <row r="972" ht="13.5" customHeight="1" x14ac:dyDescent="0.35"/>
    <row r="973" ht="13.5" customHeight="1" x14ac:dyDescent="0.35"/>
    <row r="974" ht="13.5" customHeight="1" x14ac:dyDescent="0.35"/>
    <row r="975" ht="13.5" customHeight="1" x14ac:dyDescent="0.35"/>
    <row r="976" ht="13.5" customHeight="1" x14ac:dyDescent="0.35"/>
    <row r="977" ht="13.5" customHeight="1" x14ac:dyDescent="0.35"/>
    <row r="978" ht="13.5" customHeight="1" x14ac:dyDescent="0.35"/>
    <row r="979" ht="13.5" customHeight="1" x14ac:dyDescent="0.35"/>
    <row r="980" ht="13.5" customHeight="1" x14ac:dyDescent="0.35"/>
    <row r="981" ht="13.5" customHeight="1" x14ac:dyDescent="0.35"/>
    <row r="982" ht="13.5" customHeight="1" x14ac:dyDescent="0.35"/>
    <row r="983" ht="13.5" customHeight="1" x14ac:dyDescent="0.35"/>
    <row r="984" ht="13.5" customHeight="1" x14ac:dyDescent="0.35"/>
    <row r="985" ht="13.5" customHeight="1" x14ac:dyDescent="0.35"/>
    <row r="986" ht="13.5" customHeight="1" x14ac:dyDescent="0.35"/>
    <row r="987" ht="13.5" customHeight="1" x14ac:dyDescent="0.35"/>
    <row r="988" ht="13.5" customHeight="1" x14ac:dyDescent="0.35"/>
    <row r="989" ht="13.5" customHeight="1" x14ac:dyDescent="0.35"/>
    <row r="990" ht="13.5" customHeight="1" x14ac:dyDescent="0.35"/>
    <row r="991" ht="13.5" customHeight="1" x14ac:dyDescent="0.35"/>
    <row r="992" ht="13.5" customHeight="1" x14ac:dyDescent="0.35"/>
    <row r="993" ht="13.5" customHeight="1" x14ac:dyDescent="0.35"/>
    <row r="994" ht="13.5" customHeight="1" x14ac:dyDescent="0.35"/>
    <row r="995" ht="13.5" customHeight="1" x14ac:dyDescent="0.35"/>
    <row r="996" ht="13.5" customHeight="1" x14ac:dyDescent="0.35"/>
    <row r="997" ht="13.5" customHeight="1" x14ac:dyDescent="0.35"/>
    <row r="998" ht="13.5" customHeight="1" x14ac:dyDescent="0.35"/>
    <row r="999" ht="13.5" customHeight="1" x14ac:dyDescent="0.35"/>
    <row r="1000" ht="13.5" customHeight="1" x14ac:dyDescent="0.35"/>
  </sheetData>
  <mergeCells count="41">
    <mergeCell ref="E36:F36"/>
    <mergeCell ref="E37:F37"/>
    <mergeCell ref="B33:D33"/>
    <mergeCell ref="E33:F33"/>
    <mergeCell ref="B34:D34"/>
    <mergeCell ref="E34:F34"/>
    <mergeCell ref="B35:D35"/>
    <mergeCell ref="E35:F35"/>
    <mergeCell ref="B36:D36"/>
    <mergeCell ref="E29:F29"/>
    <mergeCell ref="E30:F30"/>
    <mergeCell ref="B26:D26"/>
    <mergeCell ref="E26:F26"/>
    <mergeCell ref="B27:D27"/>
    <mergeCell ref="E27:F27"/>
    <mergeCell ref="B28:D28"/>
    <mergeCell ref="E28:F28"/>
    <mergeCell ref="B29:D29"/>
    <mergeCell ref="E23:F23"/>
    <mergeCell ref="B19:D19"/>
    <mergeCell ref="E19:F19"/>
    <mergeCell ref="B20:D20"/>
    <mergeCell ref="E20:F20"/>
    <mergeCell ref="B21:D21"/>
    <mergeCell ref="E21:F21"/>
    <mergeCell ref="B22:D22"/>
    <mergeCell ref="B15:D15"/>
    <mergeCell ref="E15:F15"/>
    <mergeCell ref="B16:D16"/>
    <mergeCell ref="E16:F16"/>
    <mergeCell ref="E22:F22"/>
    <mergeCell ref="B12:D12"/>
    <mergeCell ref="E12:F12"/>
    <mergeCell ref="B13:D13"/>
    <mergeCell ref="B14:D14"/>
    <mergeCell ref="E14:F14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Feasibility</vt:lpstr>
      <vt:lpstr>Property Feasibility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Oxbridge Group</dc:creator>
  <cp:lastModifiedBy>Oxbridge Group</cp:lastModifiedBy>
  <dcterms:created xsi:type="dcterms:W3CDTF">2024-03-07T21:19:52Z</dcterms:created>
  <dcterms:modified xsi:type="dcterms:W3CDTF">2024-03-07T21:33:27Z</dcterms:modified>
</cp:coreProperties>
</file>